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O328\Desktop\111-1生活榮譽競賽\111-1日期\"/>
    </mc:Choice>
  </mc:AlternateContent>
  <bookViews>
    <workbookView xWindow="0" yWindow="120" windowWidth="19290" windowHeight="9630" activeTab="3"/>
  </bookViews>
  <sheets>
    <sheet name="成績表" sheetId="1" r:id="rId1"/>
    <sheet name="出席率" sheetId="2" r:id="rId2"/>
    <sheet name="升旗紀錄" sheetId="3" r:id="rId3"/>
    <sheet name="手機紀錄" sheetId="6" r:id="rId4"/>
    <sheet name="生活常規" sheetId="4" r:id="rId5"/>
    <sheet name="秩序評分" sheetId="5" r:id="rId6"/>
  </sheets>
  <calcPr calcId="162913"/>
</workbook>
</file>

<file path=xl/calcChain.xml><?xml version="1.0" encoding="utf-8"?>
<calcChain xmlns="http://schemas.openxmlformats.org/spreadsheetml/2006/main">
  <c r="I7" i="6" l="1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6" i="6"/>
  <c r="I5" i="6"/>
  <c r="I4" i="6"/>
  <c r="G45" i="1" l="1"/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B4" i="6" l="1"/>
  <c r="B33" i="6" l="1"/>
  <c r="L34" i="1" s="1"/>
  <c r="B34" i="6"/>
  <c r="L35" i="1" s="1"/>
  <c r="B35" i="6"/>
  <c r="L36" i="1" s="1"/>
  <c r="B36" i="6"/>
  <c r="L37" i="1" s="1"/>
  <c r="B37" i="6"/>
  <c r="L38" i="1" s="1"/>
  <c r="B38" i="6"/>
  <c r="L39" i="1" s="1"/>
  <c r="B39" i="6"/>
  <c r="L40" i="1" s="1"/>
  <c r="B40" i="6"/>
  <c r="L41" i="1" s="1"/>
  <c r="B41" i="6"/>
  <c r="L42" i="1" s="1"/>
  <c r="B42" i="6"/>
  <c r="L43" i="1" s="1"/>
  <c r="B43" i="6"/>
  <c r="L44" i="1" s="1"/>
  <c r="B44" i="6"/>
  <c r="L45" i="1" s="1"/>
  <c r="M45" i="1" s="1"/>
  <c r="B45" i="6"/>
  <c r="L46" i="1" s="1"/>
  <c r="B32" i="6"/>
  <c r="L33" i="1" s="1"/>
  <c r="B19" i="6"/>
  <c r="L20" i="1" s="1"/>
  <c r="B20" i="6"/>
  <c r="L21" i="1" s="1"/>
  <c r="B21" i="6"/>
  <c r="L22" i="1" s="1"/>
  <c r="B22" i="6"/>
  <c r="L23" i="1" s="1"/>
  <c r="B23" i="6"/>
  <c r="L24" i="1" s="1"/>
  <c r="B24" i="6"/>
  <c r="L25" i="1" s="1"/>
  <c r="B25" i="6"/>
  <c r="L26" i="1" s="1"/>
  <c r="B26" i="6"/>
  <c r="L27" i="1" s="1"/>
  <c r="B27" i="6"/>
  <c r="L28" i="1" s="1"/>
  <c r="B28" i="6"/>
  <c r="L29" i="1" s="1"/>
  <c r="B29" i="6"/>
  <c r="L30" i="1" s="1"/>
  <c r="B30" i="6"/>
  <c r="L31" i="1" s="1"/>
  <c r="B31" i="6"/>
  <c r="L32" i="1" s="1"/>
  <c r="B18" i="6"/>
  <c r="L19" i="1" s="1"/>
  <c r="B5" i="6"/>
  <c r="L6" i="1" s="1"/>
  <c r="B6" i="6"/>
  <c r="L7" i="1" s="1"/>
  <c r="B7" i="6"/>
  <c r="L8" i="1" s="1"/>
  <c r="B8" i="6"/>
  <c r="L9" i="1" s="1"/>
  <c r="B9" i="6"/>
  <c r="L10" i="1" s="1"/>
  <c r="B10" i="6"/>
  <c r="L11" i="1" s="1"/>
  <c r="B11" i="6"/>
  <c r="L12" i="1" s="1"/>
  <c r="B12" i="6"/>
  <c r="L13" i="1" s="1"/>
  <c r="B13" i="6"/>
  <c r="L14" i="1" s="1"/>
  <c r="B14" i="6"/>
  <c r="L15" i="1" s="1"/>
  <c r="B15" i="6"/>
  <c r="L16" i="1" s="1"/>
  <c r="B16" i="6"/>
  <c r="L17" i="1" s="1"/>
  <c r="B17" i="6"/>
  <c r="L18" i="1" s="1"/>
  <c r="L5" i="1"/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6" i="1"/>
  <c r="M5" i="1"/>
  <c r="C19" i="3" l="1"/>
  <c r="J20" i="1" s="1"/>
  <c r="C20" i="3"/>
  <c r="J21" i="1" s="1"/>
  <c r="C21" i="3"/>
  <c r="J22" i="1" s="1"/>
  <c r="C22" i="3"/>
  <c r="J23" i="1" s="1"/>
  <c r="C23" i="3"/>
  <c r="J24" i="1" s="1"/>
  <c r="C24" i="3"/>
  <c r="J25" i="1" s="1"/>
  <c r="C25" i="3"/>
  <c r="J26" i="1" s="1"/>
  <c r="C26" i="3"/>
  <c r="J27" i="1" s="1"/>
  <c r="C27" i="3"/>
  <c r="J28" i="1" s="1"/>
  <c r="C28" i="3"/>
  <c r="J29" i="1" s="1"/>
  <c r="C29" i="3"/>
  <c r="J30" i="1" s="1"/>
  <c r="C30" i="3"/>
  <c r="J31" i="1" s="1"/>
  <c r="C31" i="3"/>
  <c r="J32" i="1" s="1"/>
  <c r="C33" i="3"/>
  <c r="J34" i="1" s="1"/>
  <c r="C34" i="3"/>
  <c r="J35" i="1" s="1"/>
  <c r="C35" i="3"/>
  <c r="J36" i="1" s="1"/>
  <c r="C36" i="3"/>
  <c r="J37" i="1" s="1"/>
  <c r="C37" i="3"/>
  <c r="J38" i="1" s="1"/>
  <c r="C38" i="3"/>
  <c r="J39" i="1" s="1"/>
  <c r="C39" i="3"/>
  <c r="J40" i="1" s="1"/>
  <c r="C40" i="3"/>
  <c r="J41" i="1" s="1"/>
  <c r="C41" i="3"/>
  <c r="J42" i="1" s="1"/>
  <c r="C42" i="3"/>
  <c r="J43" i="1" s="1"/>
  <c r="C43" i="3"/>
  <c r="J44" i="1" s="1"/>
  <c r="C44" i="3"/>
  <c r="J45" i="1" s="1"/>
  <c r="K45" i="1" s="1"/>
  <c r="C45" i="3"/>
  <c r="J46" i="1" s="1"/>
  <c r="C32" i="3"/>
  <c r="J33" i="1" s="1"/>
  <c r="C18" i="3"/>
  <c r="J19" i="1" s="1"/>
  <c r="C5" i="3"/>
  <c r="J6" i="1" s="1"/>
  <c r="C6" i="3"/>
  <c r="J7" i="1" s="1"/>
  <c r="C7" i="3"/>
  <c r="J8" i="1" s="1"/>
  <c r="C8" i="3"/>
  <c r="J9" i="1" s="1"/>
  <c r="C9" i="3"/>
  <c r="J10" i="1" s="1"/>
  <c r="C10" i="3"/>
  <c r="J11" i="1" s="1"/>
  <c r="C11" i="3"/>
  <c r="J12" i="1" s="1"/>
  <c r="C12" i="3"/>
  <c r="J13" i="1" s="1"/>
  <c r="C13" i="3"/>
  <c r="J14" i="1" s="1"/>
  <c r="C14" i="3"/>
  <c r="J15" i="1" s="1"/>
  <c r="C15" i="3"/>
  <c r="J16" i="1" s="1"/>
  <c r="C16" i="3"/>
  <c r="J17" i="1" s="1"/>
  <c r="C17" i="3"/>
  <c r="J18" i="1" s="1"/>
  <c r="C4" i="3"/>
  <c r="J5" i="1" s="1"/>
  <c r="C4" i="4" l="1"/>
  <c r="N5" i="1" s="1"/>
  <c r="O5" i="1" s="1"/>
  <c r="C5" i="4"/>
  <c r="N6" i="1" s="1"/>
  <c r="O6" i="1" s="1"/>
  <c r="C6" i="4"/>
  <c r="N7" i="1" s="1"/>
  <c r="O7" i="1" s="1"/>
  <c r="C7" i="4"/>
  <c r="N8" i="1" s="1"/>
  <c r="O8" i="1" s="1"/>
  <c r="C8" i="4"/>
  <c r="N9" i="1" s="1"/>
  <c r="O9" i="1" s="1"/>
  <c r="C9" i="4"/>
  <c r="N10" i="1" s="1"/>
  <c r="O10" i="1" s="1"/>
  <c r="C10" i="4"/>
  <c r="N11" i="1" s="1"/>
  <c r="O11" i="1" s="1"/>
  <c r="C11" i="4"/>
  <c r="N12" i="1" s="1"/>
  <c r="O12" i="1" s="1"/>
  <c r="C12" i="4"/>
  <c r="N13" i="1" s="1"/>
  <c r="O13" i="1" s="1"/>
  <c r="C13" i="4"/>
  <c r="N14" i="1" s="1"/>
  <c r="O14" i="1" s="1"/>
  <c r="C14" i="4"/>
  <c r="N15" i="1" s="1"/>
  <c r="O15" i="1" s="1"/>
  <c r="C15" i="4"/>
  <c r="N16" i="1" s="1"/>
  <c r="O16" i="1" s="1"/>
  <c r="C16" i="4"/>
  <c r="N17" i="1" s="1"/>
  <c r="O17" i="1" s="1"/>
  <c r="C17" i="4"/>
  <c r="N18" i="1" s="1"/>
  <c r="O18" i="1" s="1"/>
  <c r="C18" i="4"/>
  <c r="N19" i="1" s="1"/>
  <c r="O19" i="1" s="1"/>
  <c r="C19" i="4"/>
  <c r="N20" i="1" s="1"/>
  <c r="O20" i="1" s="1"/>
  <c r="C20" i="4"/>
  <c r="N21" i="1" s="1"/>
  <c r="O21" i="1" s="1"/>
  <c r="C21" i="4"/>
  <c r="N22" i="1" s="1"/>
  <c r="O22" i="1" s="1"/>
  <c r="C22" i="4"/>
  <c r="N23" i="1" s="1"/>
  <c r="O23" i="1" s="1"/>
  <c r="C23" i="4"/>
  <c r="N24" i="1" s="1"/>
  <c r="O24" i="1" s="1"/>
  <c r="C24" i="4"/>
  <c r="N25" i="1" s="1"/>
  <c r="O25" i="1" s="1"/>
  <c r="C25" i="4"/>
  <c r="N26" i="1" s="1"/>
  <c r="O26" i="1" s="1"/>
  <c r="C26" i="4"/>
  <c r="N27" i="1" s="1"/>
  <c r="O27" i="1" s="1"/>
  <c r="C27" i="4"/>
  <c r="N28" i="1" s="1"/>
  <c r="O28" i="1" s="1"/>
  <c r="C28" i="4"/>
  <c r="N29" i="1" s="1"/>
  <c r="O29" i="1" s="1"/>
  <c r="C29" i="4"/>
  <c r="N30" i="1" s="1"/>
  <c r="O30" i="1" s="1"/>
  <c r="C30" i="4"/>
  <c r="N31" i="1" s="1"/>
  <c r="O31" i="1" s="1"/>
  <c r="C31" i="4"/>
  <c r="N32" i="1" s="1"/>
  <c r="O32" i="1" s="1"/>
  <c r="C32" i="4"/>
  <c r="N33" i="1" s="1"/>
  <c r="O33" i="1" s="1"/>
  <c r="C33" i="4"/>
  <c r="N34" i="1" s="1"/>
  <c r="O34" i="1" s="1"/>
  <c r="C34" i="4"/>
  <c r="N35" i="1" s="1"/>
  <c r="O35" i="1" s="1"/>
  <c r="C35" i="4"/>
  <c r="N36" i="1" s="1"/>
  <c r="O36" i="1" s="1"/>
  <c r="C36" i="4"/>
  <c r="N37" i="1" s="1"/>
  <c r="O37" i="1" s="1"/>
  <c r="C37" i="4"/>
  <c r="N38" i="1" s="1"/>
  <c r="O38" i="1" s="1"/>
  <c r="C38" i="4"/>
  <c r="N39" i="1" s="1"/>
  <c r="O39" i="1" s="1"/>
  <c r="C39" i="4"/>
  <c r="N40" i="1" s="1"/>
  <c r="O40" i="1" s="1"/>
  <c r="C40" i="4"/>
  <c r="N41" i="1" s="1"/>
  <c r="O41" i="1" s="1"/>
  <c r="C41" i="4"/>
  <c r="N42" i="1" s="1"/>
  <c r="O42" i="1" s="1"/>
  <c r="C42" i="4"/>
  <c r="N43" i="1" s="1"/>
  <c r="O43" i="1" s="1"/>
  <c r="C43" i="4"/>
  <c r="N44" i="1" s="1"/>
  <c r="O44" i="1" s="1"/>
  <c r="C44" i="4"/>
  <c r="N45" i="1" s="1"/>
  <c r="O45" i="1" s="1"/>
  <c r="C45" i="4"/>
  <c r="N46" i="1" s="1"/>
  <c r="O46" i="1" s="1"/>
  <c r="C4" i="5" l="1"/>
  <c r="P5" i="1" s="1"/>
  <c r="C5" i="2" l="1"/>
  <c r="H6" i="1" s="1"/>
  <c r="C6" i="2"/>
  <c r="H7" i="1" s="1"/>
  <c r="C7" i="2"/>
  <c r="H8" i="1" s="1"/>
  <c r="C8" i="2"/>
  <c r="H9" i="1" s="1"/>
  <c r="C9" i="2"/>
  <c r="H10" i="1" s="1"/>
  <c r="C10" i="2"/>
  <c r="H11" i="1" s="1"/>
  <c r="C11" i="2"/>
  <c r="H12" i="1" s="1"/>
  <c r="C12" i="2"/>
  <c r="H13" i="1" s="1"/>
  <c r="C13" i="2"/>
  <c r="H14" i="1" s="1"/>
  <c r="C14" i="2"/>
  <c r="H15" i="1" s="1"/>
  <c r="C15" i="2"/>
  <c r="H16" i="1" s="1"/>
  <c r="C16" i="2"/>
  <c r="H17" i="1" s="1"/>
  <c r="C17" i="2"/>
  <c r="H18" i="1" s="1"/>
  <c r="C4" i="2"/>
  <c r="H5" i="1" s="1"/>
  <c r="C27" i="5"/>
  <c r="P28" i="1" s="1"/>
  <c r="C28" i="5"/>
  <c r="P29" i="1" s="1"/>
  <c r="C29" i="5"/>
  <c r="P30" i="1" s="1"/>
  <c r="C30" i="5"/>
  <c r="P31" i="1" s="1"/>
  <c r="C31" i="5"/>
  <c r="P32" i="1" s="1"/>
  <c r="C32" i="5"/>
  <c r="P33" i="1" s="1"/>
  <c r="C33" i="5"/>
  <c r="P34" i="1" s="1"/>
  <c r="C34" i="5"/>
  <c r="P35" i="1" s="1"/>
  <c r="C35" i="5"/>
  <c r="P36" i="1" s="1"/>
  <c r="C36" i="5"/>
  <c r="P37" i="1" s="1"/>
  <c r="C37" i="5"/>
  <c r="P38" i="1" s="1"/>
  <c r="C38" i="5"/>
  <c r="P39" i="1" s="1"/>
  <c r="C39" i="5"/>
  <c r="P40" i="1" s="1"/>
  <c r="C40" i="5"/>
  <c r="P41" i="1" s="1"/>
  <c r="C41" i="5"/>
  <c r="P42" i="1" s="1"/>
  <c r="C42" i="5"/>
  <c r="P43" i="1" s="1"/>
  <c r="C43" i="5"/>
  <c r="P44" i="1" s="1"/>
  <c r="C44" i="5"/>
  <c r="P45" i="1" s="1"/>
  <c r="Q45" i="1" s="1"/>
  <c r="C45" i="5"/>
  <c r="P46" i="1" s="1"/>
  <c r="C5" i="5"/>
  <c r="P6" i="1" s="1"/>
  <c r="C6" i="5"/>
  <c r="P7" i="1" s="1"/>
  <c r="C7" i="5"/>
  <c r="P8" i="1" s="1"/>
  <c r="C8" i="5"/>
  <c r="P9" i="1" s="1"/>
  <c r="C9" i="5"/>
  <c r="P10" i="1" s="1"/>
  <c r="C10" i="5"/>
  <c r="P11" i="1" s="1"/>
  <c r="C11" i="5"/>
  <c r="P12" i="1" s="1"/>
  <c r="C12" i="5"/>
  <c r="P13" i="1" s="1"/>
  <c r="C13" i="5"/>
  <c r="P14" i="1" s="1"/>
  <c r="C14" i="5"/>
  <c r="P15" i="1" s="1"/>
  <c r="C15" i="5"/>
  <c r="P16" i="1" s="1"/>
  <c r="C16" i="5"/>
  <c r="P17" i="1" s="1"/>
  <c r="C17" i="5"/>
  <c r="P18" i="1" s="1"/>
  <c r="Q18" i="1" s="1"/>
  <c r="C18" i="5"/>
  <c r="P19" i="1" s="1"/>
  <c r="C19" i="5"/>
  <c r="P20" i="1" s="1"/>
  <c r="C20" i="5"/>
  <c r="P21" i="1" s="1"/>
  <c r="C21" i="5"/>
  <c r="P22" i="1" s="1"/>
  <c r="C22" i="5"/>
  <c r="P23" i="1" s="1"/>
  <c r="C23" i="5"/>
  <c r="P24" i="1" s="1"/>
  <c r="C24" i="5"/>
  <c r="P25" i="1" s="1"/>
  <c r="C25" i="5"/>
  <c r="P26" i="1" s="1"/>
  <c r="C26" i="5"/>
  <c r="P27" i="1" s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6" i="1"/>
  <c r="G5" i="1"/>
  <c r="I6" i="1" l="1"/>
  <c r="I11" i="1"/>
  <c r="I8" i="1"/>
  <c r="I12" i="1"/>
  <c r="I16" i="1"/>
  <c r="I18" i="1"/>
  <c r="I13" i="1"/>
  <c r="I15" i="1"/>
  <c r="I9" i="1"/>
  <c r="I10" i="1"/>
  <c r="I7" i="1"/>
  <c r="I5" i="1"/>
  <c r="I17" i="1"/>
  <c r="I14" i="1"/>
  <c r="K17" i="1"/>
  <c r="K44" i="1"/>
  <c r="K28" i="1"/>
  <c r="K25" i="1"/>
  <c r="K5" i="1"/>
  <c r="K29" i="1"/>
  <c r="K21" i="1"/>
  <c r="K32" i="1"/>
  <c r="K26" i="1"/>
  <c r="K20" i="1"/>
  <c r="K8" i="1"/>
  <c r="K31" i="1"/>
  <c r="K27" i="1"/>
  <c r="K41" i="1"/>
  <c r="K12" i="1"/>
  <c r="K34" i="1"/>
  <c r="K14" i="1"/>
  <c r="K30" i="1"/>
  <c r="K11" i="1"/>
  <c r="K22" i="1"/>
  <c r="K24" i="1"/>
  <c r="K23" i="1"/>
  <c r="K15" i="1"/>
  <c r="K40" i="1"/>
  <c r="K10" i="1"/>
  <c r="K33" i="1"/>
  <c r="K36" i="1"/>
  <c r="K37" i="1"/>
  <c r="K19" i="1"/>
  <c r="K18" i="1"/>
  <c r="K43" i="1"/>
  <c r="K38" i="1"/>
  <c r="K46" i="1"/>
  <c r="K9" i="1"/>
  <c r="K42" i="1"/>
  <c r="K35" i="1"/>
  <c r="K13" i="1"/>
  <c r="K16" i="1"/>
  <c r="K7" i="1"/>
  <c r="K6" i="1"/>
  <c r="K39" i="1"/>
  <c r="Q36" i="1"/>
  <c r="Q17" i="1"/>
  <c r="Q6" i="1"/>
  <c r="Q13" i="1"/>
  <c r="Q20" i="1"/>
  <c r="Q43" i="1"/>
  <c r="Q12" i="1"/>
  <c r="Q35" i="1"/>
  <c r="Q22" i="1"/>
  <c r="Q25" i="1"/>
  <c r="Q14" i="1"/>
  <c r="Q41" i="1"/>
  <c r="Q44" i="1"/>
  <c r="Q32" i="1"/>
  <c r="Q5" i="1"/>
  <c r="Q39" i="1"/>
  <c r="Q23" i="1"/>
  <c r="Q21" i="1"/>
  <c r="Q31" i="1"/>
  <c r="Q38" i="1"/>
  <c r="Q27" i="1"/>
  <c r="Q9" i="1"/>
  <c r="Q30" i="1"/>
  <c r="Q42" i="1"/>
  <c r="Q11" i="1"/>
  <c r="Q28" i="1"/>
  <c r="Q40" i="1"/>
  <c r="Q24" i="1"/>
  <c r="Q16" i="1"/>
  <c r="Q15" i="1"/>
  <c r="Q37" i="1"/>
  <c r="Q10" i="1"/>
  <c r="Q34" i="1"/>
  <c r="Q26" i="1"/>
  <c r="Q46" i="1"/>
  <c r="Q7" i="1"/>
  <c r="Q33" i="1"/>
  <c r="Q29" i="1"/>
  <c r="Q8" i="1"/>
  <c r="Q19" i="1"/>
  <c r="R18" i="1" l="1"/>
  <c r="R7" i="1"/>
  <c r="R11" i="1"/>
  <c r="R17" i="1"/>
  <c r="R16" i="1"/>
  <c r="R15" i="1"/>
  <c r="R14" i="1"/>
  <c r="R13" i="1"/>
  <c r="R12" i="1"/>
  <c r="R10" i="1"/>
  <c r="R9" i="1"/>
  <c r="R6" i="1"/>
  <c r="R8" i="1"/>
  <c r="R5" i="1"/>
  <c r="S6" i="1" l="1"/>
  <c r="S16" i="1"/>
  <c r="S15" i="1"/>
  <c r="S10" i="1"/>
  <c r="S17" i="1"/>
  <c r="S8" i="1"/>
  <c r="S9" i="1"/>
  <c r="S18" i="1"/>
  <c r="S12" i="1"/>
  <c r="S14" i="1"/>
  <c r="S13" i="1"/>
  <c r="S11" i="1"/>
  <c r="S5" i="1"/>
  <c r="S7" i="1"/>
  <c r="C39" i="2"/>
  <c r="H40" i="1" s="1"/>
  <c r="I40" i="1" s="1"/>
  <c r="R40" i="1" s="1"/>
  <c r="C27" i="2"/>
  <c r="H28" i="1" s="1"/>
  <c r="I28" i="1" s="1"/>
  <c r="R28" i="1" s="1"/>
  <c r="C34" i="2"/>
  <c r="H35" i="1" s="1"/>
  <c r="I35" i="1" s="1"/>
  <c r="R35" i="1" s="1"/>
  <c r="C22" i="2"/>
  <c r="H23" i="1" s="1"/>
  <c r="I23" i="1" s="1"/>
  <c r="R23" i="1" s="1"/>
  <c r="C33" i="2"/>
  <c r="H34" i="1" s="1"/>
  <c r="I34" i="1" s="1"/>
  <c r="R34" i="1" s="1"/>
  <c r="C25" i="2"/>
  <c r="H26" i="1" s="1"/>
  <c r="I26" i="1" s="1"/>
  <c r="R26" i="1" s="1"/>
  <c r="C21" i="2"/>
  <c r="H22" i="1" s="1"/>
  <c r="I22" i="1" s="1"/>
  <c r="R22" i="1" s="1"/>
  <c r="C28" i="2"/>
  <c r="H29" i="1" s="1"/>
  <c r="I29" i="1" s="1"/>
  <c r="R29" i="1" s="1"/>
  <c r="C43" i="2"/>
  <c r="H44" i="1" s="1"/>
  <c r="I44" i="1" s="1"/>
  <c r="R44" i="1" s="1"/>
  <c r="C31" i="2"/>
  <c r="H32" i="1" s="1"/>
  <c r="I32" i="1" s="1"/>
  <c r="R32" i="1" s="1"/>
  <c r="C19" i="2"/>
  <c r="H20" i="1" s="1"/>
  <c r="I20" i="1" s="1"/>
  <c r="R20" i="1" s="1"/>
  <c r="C38" i="2"/>
  <c r="H39" i="1" s="1"/>
  <c r="I39" i="1" s="1"/>
  <c r="R39" i="1" s="1"/>
  <c r="C26" i="2"/>
  <c r="H27" i="1" s="1"/>
  <c r="I27" i="1" s="1"/>
  <c r="R27" i="1" s="1"/>
  <c r="C45" i="2"/>
  <c r="H46" i="1" s="1"/>
  <c r="I46" i="1" s="1"/>
  <c r="R46" i="1" s="1"/>
  <c r="C37" i="2"/>
  <c r="H38" i="1" s="1"/>
  <c r="I38" i="1" s="1"/>
  <c r="R38" i="1" s="1"/>
  <c r="C40" i="2"/>
  <c r="H41" i="1" s="1"/>
  <c r="I41" i="1" s="1"/>
  <c r="R41" i="1" s="1"/>
  <c r="C32" i="2"/>
  <c r="H33" i="1" s="1"/>
  <c r="I33" i="1" s="1"/>
  <c r="R33" i="1" s="1"/>
  <c r="C20" i="2"/>
  <c r="H21" i="1" s="1"/>
  <c r="I21" i="1" s="1"/>
  <c r="R21" i="1" s="1"/>
  <c r="C35" i="2"/>
  <c r="H36" i="1" s="1"/>
  <c r="I36" i="1" s="1"/>
  <c r="R36" i="1" s="1"/>
  <c r="C23" i="2"/>
  <c r="H24" i="1" s="1"/>
  <c r="I24" i="1" s="1"/>
  <c r="R24" i="1" s="1"/>
  <c r="C42" i="2"/>
  <c r="H43" i="1" s="1"/>
  <c r="I43" i="1" s="1"/>
  <c r="R43" i="1" s="1"/>
  <c r="C30" i="2"/>
  <c r="H31" i="1" s="1"/>
  <c r="I31" i="1" s="1"/>
  <c r="R31" i="1" s="1"/>
  <c r="C18" i="2"/>
  <c r="H19" i="1" s="1"/>
  <c r="I19" i="1" s="1"/>
  <c r="R19" i="1" s="1"/>
  <c r="C41" i="2"/>
  <c r="H42" i="1" s="1"/>
  <c r="I42" i="1" s="1"/>
  <c r="R42" i="1" s="1"/>
  <c r="C29" i="2"/>
  <c r="H30" i="1" s="1"/>
  <c r="I30" i="1" s="1"/>
  <c r="R30" i="1" s="1"/>
  <c r="C44" i="2"/>
  <c r="H45" i="1" s="1"/>
  <c r="I45" i="1" s="1"/>
  <c r="R45" i="1" s="1"/>
  <c r="C36" i="2"/>
  <c r="H37" i="1" s="1"/>
  <c r="I37" i="1" s="1"/>
  <c r="R37" i="1" s="1"/>
  <c r="C24" i="2"/>
  <c r="H25" i="1" s="1"/>
  <c r="I25" i="1" s="1"/>
  <c r="R25" i="1" s="1"/>
  <c r="S45" i="1" l="1"/>
  <c r="S25" i="1"/>
  <c r="S42" i="1"/>
  <c r="S24" i="1"/>
  <c r="S39" i="1"/>
  <c r="S23" i="1"/>
  <c r="S19" i="1"/>
  <c r="S38" i="1"/>
  <c r="S22" i="1"/>
  <c r="S31" i="1"/>
  <c r="S21" i="1"/>
  <c r="S46" i="1"/>
  <c r="S32" i="1"/>
  <c r="S26" i="1"/>
  <c r="S28" i="1"/>
  <c r="S41" i="1"/>
  <c r="S29" i="1"/>
  <c r="S37" i="1"/>
  <c r="S36" i="1"/>
  <c r="S20" i="1"/>
  <c r="S35" i="1"/>
  <c r="S30" i="1"/>
  <c r="S43" i="1"/>
  <c r="S33" i="1"/>
  <c r="S27" i="1"/>
  <c r="S44" i="1"/>
  <c r="S34" i="1"/>
  <c r="S40" i="1"/>
</calcChain>
</file>

<file path=xl/sharedStrings.xml><?xml version="1.0" encoding="utf-8"?>
<sst xmlns="http://schemas.openxmlformats.org/spreadsheetml/2006/main" count="526" uniqueCount="148">
  <si>
    <t>序號</t>
  </si>
  <si>
    <t xml:space="preserve">   項目
班級</t>
  </si>
  <si>
    <t>人數</t>
  </si>
  <si>
    <t>出席率10%</t>
  </si>
  <si>
    <t>秩序評分40%</t>
  </si>
  <si>
    <t>單項
成績</t>
  </si>
  <si>
    <t>出席
率</t>
  </si>
  <si>
    <t>本週成績</t>
  </si>
  <si>
    <t>各年級
比序</t>
  </si>
  <si>
    <t>1-1</t>
  </si>
  <si>
    <t>機械一甲</t>
  </si>
  <si>
    <t>1-2</t>
  </si>
  <si>
    <t>1-3</t>
  </si>
  <si>
    <t>製圖一甲</t>
  </si>
  <si>
    <t>1-4</t>
  </si>
  <si>
    <t>汽車一甲</t>
  </si>
  <si>
    <t>1-5</t>
  </si>
  <si>
    <t>汽車一乙</t>
  </si>
  <si>
    <t>1-6</t>
  </si>
  <si>
    <t>資訊一甲</t>
  </si>
  <si>
    <t>1-7</t>
  </si>
  <si>
    <t>資訊一乙</t>
  </si>
  <si>
    <t>1-8</t>
  </si>
  <si>
    <t>電子一甲</t>
  </si>
  <si>
    <t>1-9</t>
  </si>
  <si>
    <t>電子一乙</t>
  </si>
  <si>
    <t>1-10</t>
  </si>
  <si>
    <t>電機一甲</t>
  </si>
  <si>
    <t>1-11</t>
  </si>
  <si>
    <t>電機一乙</t>
  </si>
  <si>
    <t>1-12</t>
  </si>
  <si>
    <t>建築一甲</t>
  </si>
  <si>
    <t>1-13</t>
  </si>
  <si>
    <t>建築一乙</t>
  </si>
  <si>
    <t>1-14</t>
  </si>
  <si>
    <t>化工一甲</t>
  </si>
  <si>
    <t>2-1</t>
  </si>
  <si>
    <t>機械二甲</t>
  </si>
  <si>
    <t>2-2</t>
  </si>
  <si>
    <t>製圖二甲</t>
  </si>
  <si>
    <t>2-3</t>
  </si>
  <si>
    <t>2-4</t>
  </si>
  <si>
    <t>汽車二甲</t>
  </si>
  <si>
    <t>2-5</t>
  </si>
  <si>
    <t>汽車二乙</t>
  </si>
  <si>
    <t>2-6</t>
  </si>
  <si>
    <t>資訊二甲</t>
  </si>
  <si>
    <t>2-7</t>
  </si>
  <si>
    <t>資訊二乙</t>
  </si>
  <si>
    <t>2-8</t>
  </si>
  <si>
    <t>電子二甲</t>
  </si>
  <si>
    <t>2-9</t>
  </si>
  <si>
    <t>電子二乙</t>
  </si>
  <si>
    <t>2-10</t>
  </si>
  <si>
    <t>電機二甲</t>
  </si>
  <si>
    <t>2-11</t>
  </si>
  <si>
    <t>電機二乙</t>
  </si>
  <si>
    <t>2-12</t>
  </si>
  <si>
    <t>建築二甲</t>
  </si>
  <si>
    <t>2-13</t>
  </si>
  <si>
    <t>建築二乙</t>
  </si>
  <si>
    <t>2-14</t>
  </si>
  <si>
    <t>化工二甲</t>
  </si>
  <si>
    <t>3-1</t>
  </si>
  <si>
    <t>機械三甲</t>
  </si>
  <si>
    <t>3-2</t>
  </si>
  <si>
    <t>3-3</t>
  </si>
  <si>
    <t>3-4</t>
  </si>
  <si>
    <t>3-5</t>
  </si>
  <si>
    <t>汽車三甲</t>
  </si>
  <si>
    <t>3-6</t>
  </si>
  <si>
    <t>資訊三甲</t>
  </si>
  <si>
    <t>3-7</t>
  </si>
  <si>
    <t>資訊三乙</t>
  </si>
  <si>
    <t>3-8</t>
  </si>
  <si>
    <t>電子三甲</t>
  </si>
  <si>
    <t>3-9</t>
  </si>
  <si>
    <t>電子三乙</t>
  </si>
  <si>
    <t>3-10</t>
  </si>
  <si>
    <t>電機三甲</t>
  </si>
  <si>
    <t>3-11</t>
  </si>
  <si>
    <t>電機三乙</t>
  </si>
  <si>
    <t>3-12</t>
  </si>
  <si>
    <t>建築三甲</t>
  </si>
  <si>
    <t>3-13</t>
  </si>
  <si>
    <t>建築三乙</t>
  </si>
  <si>
    <t>3-14</t>
  </si>
  <si>
    <t>化工三甲</t>
  </si>
  <si>
    <t>未填</t>
    <phoneticPr fontId="1" type="noConversion"/>
  </si>
  <si>
    <t>白板</t>
    <phoneticPr fontId="1" type="noConversion"/>
  </si>
  <si>
    <t>升旗紀錄10%</t>
    <phoneticPr fontId="1" type="noConversion"/>
  </si>
  <si>
    <t>午休
成績</t>
    <phoneticPr fontId="1" type="noConversion"/>
  </si>
  <si>
    <t>出席率</t>
    <phoneticPr fontId="1" type="noConversion"/>
  </si>
  <si>
    <t>遲到   人數</t>
    <phoneticPr fontId="1" type="noConversion"/>
  </si>
  <si>
    <t>汽車三乙</t>
  </si>
  <si>
    <t>3-14</t>
    <phoneticPr fontId="1" type="noConversion"/>
  </si>
  <si>
    <t>升旗率</t>
    <phoneticPr fontId="1" type="noConversion"/>
  </si>
  <si>
    <t>未到   人數</t>
    <phoneticPr fontId="1" type="noConversion"/>
  </si>
  <si>
    <t>違規率</t>
    <phoneticPr fontId="1" type="noConversion"/>
  </si>
  <si>
    <t>違規   人數</t>
    <phoneticPr fontId="1" type="noConversion"/>
  </si>
  <si>
    <t>生活
常規</t>
    <phoneticPr fontId="1" type="noConversion"/>
  </si>
  <si>
    <t>聯繫表</t>
    <phoneticPr fontId="1" type="noConversion"/>
  </si>
  <si>
    <t>未交</t>
    <phoneticPr fontId="1" type="noConversion"/>
  </si>
  <si>
    <t>升旗
率</t>
    <phoneticPr fontId="1" type="noConversion"/>
  </si>
  <si>
    <t>汽車一乙</t>
    <phoneticPr fontId="1" type="noConversion"/>
  </si>
  <si>
    <t>製圖二甲</t>
    <phoneticPr fontId="1" type="noConversion"/>
  </si>
  <si>
    <t>機械二乙</t>
    <phoneticPr fontId="1" type="noConversion"/>
  </si>
  <si>
    <t>汽車三乙</t>
    <phoneticPr fontId="1" type="noConversion"/>
  </si>
  <si>
    <t>手寫</t>
    <phoneticPr fontId="1" type="noConversion"/>
  </si>
  <si>
    <t>系統</t>
    <phoneticPr fontId="1" type="noConversion"/>
  </si>
  <si>
    <t>秩序   成績</t>
    <phoneticPr fontId="1" type="noConversion"/>
  </si>
  <si>
    <t>星期一午休</t>
    <phoneticPr fontId="1" type="noConversion"/>
  </si>
  <si>
    <t>星期二午休</t>
    <phoneticPr fontId="1" type="noConversion"/>
  </si>
  <si>
    <t>星期三午休</t>
    <phoneticPr fontId="1" type="noConversion"/>
  </si>
  <si>
    <t>星期四午休</t>
    <phoneticPr fontId="1" type="noConversion"/>
  </si>
  <si>
    <t>星期五午休</t>
    <phoneticPr fontId="1" type="noConversion"/>
  </si>
  <si>
    <t>汽車一甲</t>
    <phoneticPr fontId="1" type="noConversion"/>
  </si>
  <si>
    <t>汽車一乙</t>
    <phoneticPr fontId="1" type="noConversion"/>
  </si>
  <si>
    <t>3-14</t>
    <phoneticPr fontId="1" type="noConversion"/>
  </si>
  <si>
    <t>汽車一甲</t>
    <phoneticPr fontId="1" type="noConversion"/>
  </si>
  <si>
    <t>汽車一乙</t>
    <phoneticPr fontId="1" type="noConversion"/>
  </si>
  <si>
    <t>汽車一甲</t>
    <phoneticPr fontId="1" type="noConversion"/>
  </si>
  <si>
    <t>汽車一乙</t>
    <phoneticPr fontId="1" type="noConversion"/>
  </si>
  <si>
    <t>機械三乙</t>
    <phoneticPr fontId="1" type="noConversion"/>
  </si>
  <si>
    <t>製圖三甲</t>
    <phoneticPr fontId="1" type="noConversion"/>
  </si>
  <si>
    <t>星期六午休</t>
    <phoneticPr fontId="1" type="noConversion"/>
  </si>
  <si>
    <t>點名表</t>
    <phoneticPr fontId="1" type="noConversion"/>
  </si>
  <si>
    <t>未交</t>
    <phoneticPr fontId="1" type="noConversion"/>
  </si>
  <si>
    <t>資料繳交15%</t>
    <phoneticPr fontId="1" type="noConversion"/>
  </si>
  <si>
    <t>機電一甲</t>
    <phoneticPr fontId="1" type="noConversion"/>
  </si>
  <si>
    <t>機電一甲</t>
    <phoneticPr fontId="1" type="noConversion"/>
  </si>
  <si>
    <t>手機繳交10%</t>
    <phoneticPr fontId="1" type="noConversion"/>
  </si>
  <si>
    <t>生活常規15％</t>
    <phoneticPr fontId="1" type="noConversion"/>
  </si>
  <si>
    <t>1-2</t>
    <phoneticPr fontId="1" type="noConversion"/>
  </si>
  <si>
    <t>繳交率</t>
    <phoneticPr fontId="1" type="noConversion"/>
  </si>
  <si>
    <t>未繳   人數</t>
    <phoneticPr fontId="1" type="noConversion"/>
  </si>
  <si>
    <t>星期一</t>
    <phoneticPr fontId="1" type="noConversion"/>
  </si>
  <si>
    <t>星期二</t>
    <phoneticPr fontId="1" type="noConversion"/>
  </si>
  <si>
    <t>星期三</t>
    <phoneticPr fontId="1" type="noConversion"/>
  </si>
  <si>
    <t>星期四</t>
    <phoneticPr fontId="1" type="noConversion"/>
  </si>
  <si>
    <t>星期五</t>
    <phoneticPr fontId="1" type="noConversion"/>
  </si>
  <si>
    <t>汽車二甲</t>
    <phoneticPr fontId="1" type="noConversion"/>
  </si>
  <si>
    <t>汽車二乙</t>
    <phoneticPr fontId="1" type="noConversion"/>
  </si>
  <si>
    <t>機電二甲</t>
    <phoneticPr fontId="1" type="noConversion"/>
  </si>
  <si>
    <t>機電二甲</t>
    <phoneticPr fontId="1" type="noConversion"/>
  </si>
  <si>
    <t>機電二甲</t>
    <phoneticPr fontId="1" type="noConversion"/>
  </si>
  <si>
    <t>機電二甲</t>
    <phoneticPr fontId="1" type="noConversion"/>
  </si>
  <si>
    <t>國立花蓮高工 學生生活榮譽競賽 第4週 成績表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</si>
</sst>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[$-404]aaa;@"/>
    <numFmt numFmtId="177" formatCode="m/d;@"/>
    <numFmt numFmtId="178" formatCode="m&quot;月&quot;d&quot;日&quot;;@"/>
    <numFmt numFmtId="179" formatCode="0.0_);[Red]\(0.0\)"/>
    <numFmt numFmtId="180" formatCode="0_);[Red]\(0\)"/>
    <numFmt numFmtId="181" formatCode="0.00_ "/>
    <numFmt numFmtId="182" formatCode="0.0_ "/>
    <numFmt numFmtId="183" formatCode="0.00_);[Red]\(0.00\)"/>
  </numFmts>
  <fonts count="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78">
    <xf numFmtId="0" fontId="0" fillId="0" borderId="0" xfId="0">
      <alignment vertical="center"/>
    </xf>
    <xf numFmtId="178" fontId="4" fillId="0" borderId="4" xfId="1" applyNumberFormat="1" applyFont="1" applyBorder="1" applyAlignment="1" applyProtection="1">
      <alignment horizontal="center" vertical="center" shrinkToFit="1"/>
    </xf>
    <xf numFmtId="178" fontId="4" fillId="0" borderId="9" xfId="1" applyNumberFormat="1" applyFont="1" applyBorder="1" applyAlignment="1" applyProtection="1">
      <alignment horizontal="center" vertical="center" shrinkToFit="1"/>
    </xf>
    <xf numFmtId="177" fontId="4" fillId="0" borderId="15" xfId="1" applyNumberFormat="1" applyFont="1" applyBorder="1" applyAlignment="1" applyProtection="1">
      <alignment horizontal="center" vertical="center" shrinkToFit="1"/>
    </xf>
    <xf numFmtId="0" fontId="4" fillId="2" borderId="15" xfId="1" applyFont="1" applyFill="1" applyBorder="1" applyAlignment="1" applyProtection="1">
      <alignment horizontal="center" vertical="center"/>
    </xf>
    <xf numFmtId="180" fontId="4" fillId="0" borderId="15" xfId="1" applyNumberFormat="1" applyFont="1" applyBorder="1" applyAlignment="1" applyProtection="1">
      <alignment horizontal="center" vertical="center"/>
      <protection locked="0"/>
    </xf>
    <xf numFmtId="177" fontId="4" fillId="0" borderId="13" xfId="1" applyNumberFormat="1" applyFont="1" applyBorder="1" applyAlignment="1" applyProtection="1">
      <alignment horizontal="center" vertical="center" shrinkToFit="1"/>
    </xf>
    <xf numFmtId="180" fontId="0" fillId="0" borderId="0" xfId="0" applyNumberFormat="1">
      <alignment vertical="center"/>
    </xf>
    <xf numFmtId="0" fontId="0" fillId="4" borderId="0" xfId="0" applyFill="1" applyBorder="1">
      <alignment vertical="center"/>
    </xf>
    <xf numFmtId="182" fontId="4" fillId="4" borderId="0" xfId="1" applyNumberFormat="1" applyFont="1" applyFill="1" applyBorder="1" applyAlignment="1" applyProtection="1">
      <alignment horizontal="center" vertical="center"/>
    </xf>
    <xf numFmtId="181" fontId="4" fillId="4" borderId="0" xfId="1" applyNumberFormat="1" applyFont="1" applyFill="1" applyBorder="1" applyAlignment="1" applyProtection="1">
      <alignment horizontal="center" vertical="center" shrinkToFit="1"/>
      <protection locked="0"/>
    </xf>
    <xf numFmtId="180" fontId="0" fillId="4" borderId="0" xfId="0" applyNumberFormat="1" applyFill="1" applyBorder="1">
      <alignment vertical="center"/>
    </xf>
    <xf numFmtId="180" fontId="4" fillId="5" borderId="18" xfId="1" applyNumberFormat="1" applyFont="1" applyFill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4" fillId="2" borderId="15" xfId="1" applyFont="1" applyFill="1" applyBorder="1" applyAlignment="1" applyProtection="1">
      <alignment vertical="center"/>
    </xf>
    <xf numFmtId="181" fontId="4" fillId="5" borderId="15" xfId="1" applyNumberFormat="1" applyFont="1" applyFill="1" applyBorder="1" applyAlignment="1" applyProtection="1">
      <alignment horizontal="center" vertical="center"/>
    </xf>
    <xf numFmtId="181" fontId="4" fillId="8" borderId="15" xfId="1" applyNumberFormat="1" applyFont="1" applyFill="1" applyBorder="1" applyAlignment="1" applyProtection="1">
      <alignment horizontal="center" vertical="center"/>
    </xf>
    <xf numFmtId="183" fontId="4" fillId="0" borderId="15" xfId="1" applyNumberFormat="1" applyFont="1" applyFill="1" applyBorder="1" applyAlignment="1" applyProtection="1">
      <alignment horizontal="center" vertical="center"/>
    </xf>
    <xf numFmtId="183" fontId="4" fillId="3" borderId="15" xfId="1" applyNumberFormat="1" applyFont="1" applyFill="1" applyBorder="1" applyAlignment="1" applyProtection="1">
      <alignment horizontal="center" vertical="center"/>
      <protection locked="0"/>
    </xf>
    <xf numFmtId="183" fontId="4" fillId="3" borderId="15" xfId="1" applyNumberFormat="1" applyFont="1" applyFill="1" applyBorder="1" applyAlignment="1" applyProtection="1">
      <alignment horizontal="center" vertical="center" shrinkToFit="1"/>
      <protection locked="0"/>
    </xf>
    <xf numFmtId="183" fontId="4" fillId="4" borderId="15" xfId="1" applyNumberFormat="1" applyFont="1" applyFill="1" applyBorder="1" applyAlignment="1" applyProtection="1">
      <alignment horizontal="center" vertical="center" shrinkToFit="1"/>
      <protection locked="0"/>
    </xf>
    <xf numFmtId="183" fontId="4" fillId="0" borderId="15" xfId="1" applyNumberFormat="1" applyFont="1" applyFill="1" applyBorder="1" applyAlignment="1" applyProtection="1">
      <alignment horizontal="center" vertical="center" shrinkToFit="1"/>
      <protection locked="0"/>
    </xf>
    <xf numFmtId="183" fontId="4" fillId="6" borderId="15" xfId="1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4" borderId="0" xfId="1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181" fontId="4" fillId="9" borderId="15" xfId="1" applyNumberFormat="1" applyFont="1" applyFill="1" applyBorder="1" applyAlignment="1" applyProtection="1">
      <alignment horizontal="center" vertical="center"/>
    </xf>
    <xf numFmtId="0" fontId="4" fillId="9" borderId="15" xfId="1" applyFont="1" applyFill="1" applyBorder="1" applyAlignment="1" applyProtection="1">
      <alignment horizontal="center" vertical="center"/>
    </xf>
    <xf numFmtId="0" fontId="4" fillId="8" borderId="15" xfId="1" applyFont="1" applyFill="1" applyBorder="1" applyAlignment="1" applyProtection="1">
      <alignment horizontal="center" vertical="center"/>
    </xf>
    <xf numFmtId="0" fontId="4" fillId="5" borderId="15" xfId="1" applyFont="1" applyFill="1" applyBorder="1" applyAlignment="1" applyProtection="1">
      <alignment horizontal="center" vertical="center"/>
    </xf>
    <xf numFmtId="0" fontId="5" fillId="0" borderId="15" xfId="0" applyFont="1" applyBorder="1" applyAlignment="1">
      <alignment horizontal="center" vertical="center"/>
    </xf>
    <xf numFmtId="177" fontId="4" fillId="0" borderId="14" xfId="1" applyNumberFormat="1" applyFont="1" applyBorder="1" applyAlignment="1" applyProtection="1">
      <alignment horizontal="center" vertical="center" shrinkToFit="1"/>
    </xf>
    <xf numFmtId="0" fontId="4" fillId="9" borderId="23" xfId="1" applyFont="1" applyFill="1" applyBorder="1" applyAlignment="1" applyProtection="1">
      <alignment horizontal="center" vertical="center"/>
    </xf>
    <xf numFmtId="0" fontId="4" fillId="9" borderId="24" xfId="1" applyFont="1" applyFill="1" applyBorder="1" applyAlignment="1" applyProtection="1">
      <alignment horizontal="center" vertical="center"/>
    </xf>
    <xf numFmtId="0" fontId="4" fillId="2" borderId="24" xfId="1" applyFont="1" applyFill="1" applyBorder="1" applyAlignment="1" applyProtection="1">
      <alignment horizontal="center" vertical="center"/>
    </xf>
    <xf numFmtId="180" fontId="4" fillId="0" borderId="24" xfId="1" applyNumberFormat="1" applyFont="1" applyBorder="1" applyAlignment="1" applyProtection="1">
      <alignment horizontal="center" vertical="center"/>
      <protection locked="0"/>
    </xf>
    <xf numFmtId="183" fontId="4" fillId="3" borderId="24" xfId="1" applyNumberFormat="1" applyFont="1" applyFill="1" applyBorder="1" applyAlignment="1" applyProtection="1">
      <alignment horizontal="center" vertical="center"/>
      <protection locked="0"/>
    </xf>
    <xf numFmtId="183" fontId="4" fillId="0" borderId="24" xfId="1" applyNumberFormat="1" applyFont="1" applyFill="1" applyBorder="1" applyAlignment="1" applyProtection="1">
      <alignment horizontal="center" vertical="center"/>
    </xf>
    <xf numFmtId="183" fontId="4" fillId="3" borderId="24" xfId="1" applyNumberFormat="1" applyFont="1" applyFill="1" applyBorder="1" applyAlignment="1" applyProtection="1">
      <alignment horizontal="center" vertical="center" shrinkToFit="1"/>
      <protection locked="0"/>
    </xf>
    <xf numFmtId="183" fontId="4" fillId="4" borderId="24" xfId="1" applyNumberFormat="1" applyFont="1" applyFill="1" applyBorder="1" applyAlignment="1" applyProtection="1">
      <alignment horizontal="center" vertical="center" shrinkToFit="1"/>
      <protection locked="0"/>
    </xf>
    <xf numFmtId="183" fontId="4" fillId="0" borderId="24" xfId="1" applyNumberFormat="1" applyFont="1" applyFill="1" applyBorder="1" applyAlignment="1" applyProtection="1">
      <alignment horizontal="center" vertical="center" shrinkToFit="1"/>
      <protection locked="0"/>
    </xf>
    <xf numFmtId="183" fontId="4" fillId="6" borderId="24" xfId="1" applyNumberFormat="1" applyFont="1" applyFill="1" applyBorder="1" applyAlignment="1" applyProtection="1">
      <alignment horizontal="center" vertical="center" shrinkToFit="1"/>
    </xf>
    <xf numFmtId="0" fontId="4" fillId="9" borderId="25" xfId="1" applyFont="1" applyFill="1" applyBorder="1" applyAlignment="1" applyProtection="1">
      <alignment horizontal="center" vertical="center"/>
    </xf>
    <xf numFmtId="0" fontId="4" fillId="9" borderId="26" xfId="1" applyFont="1" applyFill="1" applyBorder="1" applyAlignment="1" applyProtection="1">
      <alignment horizontal="center" vertical="center"/>
    </xf>
    <xf numFmtId="0" fontId="4" fillId="9" borderId="27" xfId="1" applyFont="1" applyFill="1" applyBorder="1" applyAlignment="1" applyProtection="1">
      <alignment horizontal="center" vertical="center"/>
    </xf>
    <xf numFmtId="0" fontId="4" fillId="9" borderId="28" xfId="1" applyFont="1" applyFill="1" applyBorder="1" applyAlignment="1" applyProtection="1">
      <alignment horizontal="center" vertical="center"/>
    </xf>
    <xf numFmtId="0" fontId="4" fillId="9" borderId="29" xfId="1" applyFont="1" applyFill="1" applyBorder="1" applyAlignment="1" applyProtection="1">
      <alignment horizontal="center" vertical="center"/>
    </xf>
    <xf numFmtId="0" fontId="4" fillId="2" borderId="29" xfId="1" applyFont="1" applyFill="1" applyBorder="1" applyAlignment="1" applyProtection="1">
      <alignment horizontal="center" vertical="center"/>
    </xf>
    <xf numFmtId="180" fontId="4" fillId="0" borderId="29" xfId="1" applyNumberFormat="1" applyFont="1" applyBorder="1" applyAlignment="1" applyProtection="1">
      <alignment horizontal="center" vertical="center"/>
      <protection locked="0"/>
    </xf>
    <xf numFmtId="183" fontId="4" fillId="3" borderId="29" xfId="1" applyNumberFormat="1" applyFont="1" applyFill="1" applyBorder="1" applyAlignment="1" applyProtection="1">
      <alignment horizontal="center" vertical="center"/>
      <protection locked="0"/>
    </xf>
    <xf numFmtId="183" fontId="4" fillId="0" borderId="29" xfId="1" applyNumberFormat="1" applyFont="1" applyFill="1" applyBorder="1" applyAlignment="1" applyProtection="1">
      <alignment horizontal="center" vertical="center"/>
    </xf>
    <xf numFmtId="183" fontId="4" fillId="3" borderId="29" xfId="1" applyNumberFormat="1" applyFont="1" applyFill="1" applyBorder="1" applyAlignment="1" applyProtection="1">
      <alignment horizontal="center" vertical="center" shrinkToFit="1"/>
      <protection locked="0"/>
    </xf>
    <xf numFmtId="183" fontId="4" fillId="4" borderId="29" xfId="1" applyNumberFormat="1" applyFont="1" applyFill="1" applyBorder="1" applyAlignment="1" applyProtection="1">
      <alignment horizontal="center" vertical="center" shrinkToFit="1"/>
      <protection locked="0"/>
    </xf>
    <xf numFmtId="183" fontId="4" fillId="0" borderId="29" xfId="1" applyNumberFormat="1" applyFont="1" applyFill="1" applyBorder="1" applyAlignment="1" applyProtection="1">
      <alignment horizontal="center" vertical="center" shrinkToFit="1"/>
      <protection locked="0"/>
    </xf>
    <xf numFmtId="183" fontId="4" fillId="6" borderId="29" xfId="1" applyNumberFormat="1" applyFont="1" applyFill="1" applyBorder="1" applyAlignment="1" applyProtection="1">
      <alignment horizontal="center" vertical="center" shrinkToFit="1"/>
    </xf>
    <xf numFmtId="0" fontId="4" fillId="9" borderId="30" xfId="1" applyFont="1" applyFill="1" applyBorder="1" applyAlignment="1" applyProtection="1">
      <alignment horizontal="center" vertical="center"/>
    </xf>
    <xf numFmtId="0" fontId="4" fillId="8" borderId="23" xfId="1" applyFont="1" applyFill="1" applyBorder="1" applyAlignment="1" applyProtection="1">
      <alignment horizontal="center" vertical="center"/>
    </xf>
    <xf numFmtId="0" fontId="4" fillId="8" borderId="24" xfId="1" applyFont="1" applyFill="1" applyBorder="1" applyAlignment="1" applyProtection="1">
      <alignment horizontal="center" vertical="center"/>
    </xf>
    <xf numFmtId="0" fontId="4" fillId="8" borderId="25" xfId="1" applyFont="1" applyFill="1" applyBorder="1" applyAlignment="1" applyProtection="1">
      <alignment horizontal="center" vertical="center"/>
    </xf>
    <xf numFmtId="0" fontId="4" fillId="8" borderId="26" xfId="1" applyFont="1" applyFill="1" applyBorder="1" applyAlignment="1" applyProtection="1">
      <alignment horizontal="center" vertical="center"/>
    </xf>
    <xf numFmtId="0" fontId="4" fillId="8" borderId="27" xfId="1" applyFont="1" applyFill="1" applyBorder="1" applyAlignment="1" applyProtection="1">
      <alignment horizontal="center" vertical="center"/>
    </xf>
    <xf numFmtId="0" fontId="4" fillId="8" borderId="28" xfId="1" applyFont="1" applyFill="1" applyBorder="1" applyAlignment="1" applyProtection="1">
      <alignment horizontal="center" vertical="center"/>
    </xf>
    <xf numFmtId="0" fontId="4" fillId="8" borderId="29" xfId="1" applyFont="1" applyFill="1" applyBorder="1" applyAlignment="1" applyProtection="1">
      <alignment horizontal="center" vertical="center"/>
    </xf>
    <xf numFmtId="0" fontId="4" fillId="8" borderId="30" xfId="1" applyFont="1" applyFill="1" applyBorder="1" applyAlignment="1" applyProtection="1">
      <alignment horizontal="center" vertical="center"/>
    </xf>
    <xf numFmtId="0" fontId="4" fillId="5" borderId="23" xfId="1" applyFont="1" applyFill="1" applyBorder="1" applyAlignment="1" applyProtection="1">
      <alignment horizontal="center" vertical="center"/>
    </xf>
    <xf numFmtId="0" fontId="4" fillId="5" borderId="24" xfId="1" applyFont="1" applyFill="1" applyBorder="1" applyAlignment="1" applyProtection="1">
      <alignment horizontal="center" vertical="center"/>
    </xf>
    <xf numFmtId="180" fontId="4" fillId="5" borderId="31" xfId="1" applyNumberFormat="1" applyFont="1" applyFill="1" applyBorder="1" applyAlignment="1" applyProtection="1">
      <alignment horizontal="center" vertical="center"/>
    </xf>
    <xf numFmtId="0" fontId="4" fillId="5" borderId="26" xfId="1" applyFont="1" applyFill="1" applyBorder="1" applyAlignment="1" applyProtection="1">
      <alignment horizontal="center" vertical="center"/>
    </xf>
    <xf numFmtId="0" fontId="4" fillId="5" borderId="28" xfId="1" applyFont="1" applyFill="1" applyBorder="1" applyAlignment="1" applyProtection="1">
      <alignment horizontal="center" vertical="center"/>
    </xf>
    <xf numFmtId="0" fontId="4" fillId="5" borderId="29" xfId="1" applyFont="1" applyFill="1" applyBorder="1" applyAlignment="1" applyProtection="1">
      <alignment horizontal="center" vertical="center"/>
    </xf>
    <xf numFmtId="180" fontId="4" fillId="5" borderId="32" xfId="1" applyNumberFormat="1" applyFont="1" applyFill="1" applyBorder="1" applyAlignment="1" applyProtection="1">
      <alignment horizontal="center" vertical="center"/>
    </xf>
    <xf numFmtId="0" fontId="5" fillId="4" borderId="15" xfId="0" applyFont="1" applyFill="1" applyBorder="1" applyAlignment="1">
      <alignment vertical="center"/>
    </xf>
    <xf numFmtId="0" fontId="4" fillId="4" borderId="15" xfId="1" applyFont="1" applyFill="1" applyBorder="1" applyAlignment="1" applyProtection="1">
      <alignment vertical="center"/>
    </xf>
    <xf numFmtId="0" fontId="5" fillId="4" borderId="15" xfId="0" applyFont="1" applyFill="1" applyBorder="1">
      <alignment vertical="center"/>
    </xf>
    <xf numFmtId="0" fontId="0" fillId="4" borderId="0" xfId="0" applyFill="1">
      <alignment vertical="center"/>
    </xf>
    <xf numFmtId="49" fontId="4" fillId="0" borderId="33" xfId="1" applyNumberFormat="1" applyFont="1" applyBorder="1" applyAlignment="1" applyProtection="1">
      <alignment vertical="center" shrinkToFit="1"/>
    </xf>
    <xf numFmtId="0" fontId="4" fillId="9" borderId="23" xfId="1" applyFont="1" applyFill="1" applyBorder="1" applyAlignment="1" applyProtection="1">
      <alignment vertical="center"/>
    </xf>
    <xf numFmtId="0" fontId="4" fillId="2" borderId="24" xfId="1" applyFont="1" applyFill="1" applyBorder="1" applyAlignment="1" applyProtection="1">
      <alignment vertical="center"/>
    </xf>
    <xf numFmtId="0" fontId="5" fillId="4" borderId="24" xfId="0" applyFont="1" applyFill="1" applyBorder="1">
      <alignment vertical="center"/>
    </xf>
    <xf numFmtId="0" fontId="5" fillId="4" borderId="24" xfId="0" applyFont="1" applyFill="1" applyBorder="1" applyAlignment="1">
      <alignment vertical="center"/>
    </xf>
    <xf numFmtId="0" fontId="0" fillId="4" borderId="25" xfId="0" applyFill="1" applyBorder="1">
      <alignment vertical="center"/>
    </xf>
    <xf numFmtId="0" fontId="4" fillId="9" borderId="26" xfId="1" applyFont="1" applyFill="1" applyBorder="1" applyAlignment="1" applyProtection="1">
      <alignment vertical="center"/>
    </xf>
    <xf numFmtId="0" fontId="0" fillId="4" borderId="27" xfId="0" applyFill="1" applyBorder="1">
      <alignment vertical="center"/>
    </xf>
    <xf numFmtId="0" fontId="4" fillId="9" borderId="28" xfId="1" applyFont="1" applyFill="1" applyBorder="1" applyAlignment="1" applyProtection="1">
      <alignment vertical="center"/>
    </xf>
    <xf numFmtId="0" fontId="4" fillId="2" borderId="29" xfId="1" applyFont="1" applyFill="1" applyBorder="1" applyAlignment="1" applyProtection="1">
      <alignment vertical="center"/>
    </xf>
    <xf numFmtId="0" fontId="4" fillId="4" borderId="29" xfId="1" applyFont="1" applyFill="1" applyBorder="1" applyAlignment="1" applyProtection="1">
      <alignment vertical="center"/>
    </xf>
    <xf numFmtId="0" fontId="0" fillId="4" borderId="30" xfId="0" applyFill="1" applyBorder="1">
      <alignment vertical="center"/>
    </xf>
    <xf numFmtId="49" fontId="4" fillId="0" borderId="34" xfId="1" applyNumberFormat="1" applyFont="1" applyBorder="1" applyAlignment="1" applyProtection="1">
      <alignment vertical="center" shrinkToFit="1"/>
    </xf>
    <xf numFmtId="0" fontId="4" fillId="8" borderId="23" xfId="1" applyFont="1" applyFill="1" applyBorder="1" applyAlignment="1" applyProtection="1">
      <alignment vertical="center"/>
    </xf>
    <xf numFmtId="0" fontId="4" fillId="4" borderId="24" xfId="1" applyFont="1" applyFill="1" applyBorder="1" applyAlignment="1" applyProtection="1">
      <alignment vertical="center"/>
    </xf>
    <xf numFmtId="0" fontId="4" fillId="8" borderId="26" xfId="1" applyFont="1" applyFill="1" applyBorder="1" applyAlignment="1" applyProtection="1">
      <alignment vertical="center"/>
    </xf>
    <xf numFmtId="0" fontId="4" fillId="8" borderId="28" xfId="1" applyFont="1" applyFill="1" applyBorder="1" applyAlignment="1" applyProtection="1">
      <alignment vertical="center"/>
    </xf>
    <xf numFmtId="0" fontId="5" fillId="4" borderId="29" xfId="0" applyFont="1" applyFill="1" applyBorder="1">
      <alignment vertical="center"/>
    </xf>
    <xf numFmtId="0" fontId="4" fillId="5" borderId="23" xfId="1" applyFont="1" applyFill="1" applyBorder="1" applyAlignment="1" applyProtection="1">
      <alignment vertical="center"/>
    </xf>
    <xf numFmtId="0" fontId="4" fillId="5" borderId="26" xfId="1" applyFont="1" applyFill="1" applyBorder="1" applyAlignment="1" applyProtection="1">
      <alignment vertical="center"/>
    </xf>
    <xf numFmtId="0" fontId="4" fillId="5" borderId="28" xfId="1" applyFont="1" applyFill="1" applyBorder="1" applyAlignment="1" applyProtection="1">
      <alignment vertical="center"/>
    </xf>
    <xf numFmtId="0" fontId="6" fillId="4" borderId="29" xfId="0" applyFont="1" applyFill="1" applyBorder="1">
      <alignment vertical="center"/>
    </xf>
    <xf numFmtId="49" fontId="4" fillId="0" borderId="23" xfId="1" applyNumberFormat="1" applyFont="1" applyBorder="1" applyAlignment="1" applyProtection="1">
      <alignment horizontal="center" vertical="center" shrinkToFit="1"/>
    </xf>
    <xf numFmtId="0" fontId="4" fillId="0" borderId="24" xfId="1" applyFont="1" applyBorder="1" applyAlignment="1" applyProtection="1">
      <alignment horizontal="center" vertical="center"/>
    </xf>
    <xf numFmtId="181" fontId="4" fillId="9" borderId="24" xfId="1" applyNumberFormat="1" applyFont="1" applyFill="1" applyBorder="1" applyAlignment="1" applyProtection="1">
      <alignment horizontal="center" vertical="center"/>
    </xf>
    <xf numFmtId="0" fontId="4" fillId="0" borderId="25" xfId="1" applyFont="1" applyFill="1" applyBorder="1" applyAlignment="1" applyProtection="1">
      <alignment horizontal="center" vertical="center"/>
    </xf>
    <xf numFmtId="49" fontId="4" fillId="0" borderId="26" xfId="1" applyNumberFormat="1" applyFont="1" applyBorder="1" applyAlignment="1" applyProtection="1">
      <alignment horizontal="center" vertical="center" shrinkToFit="1"/>
    </xf>
    <xf numFmtId="0" fontId="4" fillId="0" borderId="27" xfId="1" applyFont="1" applyFill="1" applyBorder="1" applyAlignment="1" applyProtection="1">
      <alignment horizontal="center" vertical="center"/>
    </xf>
    <xf numFmtId="49" fontId="4" fillId="0" borderId="28" xfId="1" applyNumberFormat="1" applyFont="1" applyBorder="1" applyAlignment="1" applyProtection="1">
      <alignment horizontal="center" vertical="center" shrinkToFit="1"/>
    </xf>
    <xf numFmtId="0" fontId="4" fillId="0" borderId="29" xfId="1" applyFont="1" applyBorder="1" applyAlignment="1" applyProtection="1">
      <alignment horizontal="center" vertical="center"/>
    </xf>
    <xf numFmtId="181" fontId="4" fillId="9" borderId="29" xfId="1" applyNumberFormat="1" applyFont="1" applyFill="1" applyBorder="1" applyAlignment="1" applyProtection="1">
      <alignment horizontal="center" vertical="center"/>
    </xf>
    <xf numFmtId="0" fontId="4" fillId="0" borderId="30" xfId="1" applyFont="1" applyFill="1" applyBorder="1" applyAlignment="1" applyProtection="1">
      <alignment horizontal="center" vertical="center"/>
    </xf>
    <xf numFmtId="181" fontId="4" fillId="8" borderId="24" xfId="1" applyNumberFormat="1" applyFont="1" applyFill="1" applyBorder="1" applyAlignment="1" applyProtection="1">
      <alignment horizontal="center" vertical="center"/>
    </xf>
    <xf numFmtId="181" fontId="4" fillId="8" borderId="29" xfId="1" applyNumberFormat="1" applyFont="1" applyFill="1" applyBorder="1" applyAlignment="1" applyProtection="1">
      <alignment horizontal="center" vertical="center"/>
    </xf>
    <xf numFmtId="181" fontId="4" fillId="5" borderId="24" xfId="1" applyNumberFormat="1" applyFont="1" applyFill="1" applyBorder="1" applyAlignment="1" applyProtection="1">
      <alignment horizontal="center" vertical="center"/>
    </xf>
    <xf numFmtId="181" fontId="4" fillId="5" borderId="29" xfId="1" applyNumberFormat="1" applyFont="1" applyFill="1" applyBorder="1" applyAlignment="1" applyProtection="1">
      <alignment horizontal="center" vertical="center"/>
    </xf>
    <xf numFmtId="0" fontId="4" fillId="4" borderId="15" xfId="1" applyFont="1" applyFill="1" applyBorder="1" applyAlignment="1" applyProtection="1">
      <alignment horizontal="center" vertical="center"/>
    </xf>
    <xf numFmtId="0" fontId="4" fillId="0" borderId="23" xfId="1" applyFont="1" applyBorder="1" applyAlignment="1" applyProtection="1">
      <alignment horizontal="center" vertical="center"/>
    </xf>
    <xf numFmtId="0" fontId="4" fillId="4" borderId="24" xfId="1" applyFont="1" applyFill="1" applyBorder="1" applyAlignment="1" applyProtection="1">
      <alignment horizontal="center" vertical="center"/>
    </xf>
    <xf numFmtId="0" fontId="4" fillId="0" borderId="26" xfId="1" applyFont="1" applyBorder="1" applyAlignment="1" applyProtection="1">
      <alignment horizontal="center" vertical="center"/>
    </xf>
    <xf numFmtId="0" fontId="4" fillId="0" borderId="28" xfId="1" applyFont="1" applyBorder="1" applyAlignment="1" applyProtection="1">
      <alignment horizontal="center" vertical="center"/>
    </xf>
    <xf numFmtId="0" fontId="4" fillId="4" borderId="29" xfId="1" applyFont="1" applyFill="1" applyBorder="1" applyAlignment="1" applyProtection="1">
      <alignment horizontal="center" vertical="center"/>
    </xf>
    <xf numFmtId="49" fontId="4" fillId="0" borderId="13" xfId="1" applyNumberFormat="1" applyFont="1" applyBorder="1" applyAlignment="1" applyProtection="1">
      <alignment horizontal="center" vertical="center" shrinkToFit="1"/>
    </xf>
    <xf numFmtId="49" fontId="4" fillId="0" borderId="33" xfId="1" applyNumberFormat="1" applyFont="1" applyBorder="1" applyAlignment="1" applyProtection="1">
      <alignment horizontal="center" vertical="center" shrinkToFit="1"/>
    </xf>
    <xf numFmtId="0" fontId="4" fillId="3" borderId="24" xfId="1" applyFont="1" applyFill="1" applyBorder="1" applyAlignment="1" applyProtection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9" fontId="4" fillId="0" borderId="34" xfId="1" applyNumberFormat="1" applyFont="1" applyBorder="1" applyAlignment="1" applyProtection="1">
      <alignment horizontal="center" vertical="center" shrinkToFit="1"/>
    </xf>
    <xf numFmtId="0" fontId="4" fillId="4" borderId="12" xfId="1" applyFont="1" applyFill="1" applyBorder="1" applyAlignment="1" applyProtection="1">
      <alignment horizontal="center" vertical="center"/>
    </xf>
    <xf numFmtId="177" fontId="4" fillId="0" borderId="14" xfId="1" applyNumberFormat="1" applyFont="1" applyBorder="1" applyAlignment="1" applyProtection="1">
      <alignment horizontal="center" vertical="center" wrapText="1" shrinkToFit="1"/>
    </xf>
    <xf numFmtId="177" fontId="4" fillId="0" borderId="12" xfId="1" applyNumberFormat="1" applyFont="1" applyBorder="1" applyAlignment="1" applyProtection="1">
      <alignment horizontal="center" vertical="center" shrinkToFit="1"/>
    </xf>
    <xf numFmtId="176" fontId="4" fillId="0" borderId="4" xfId="1" applyNumberFormat="1" applyFont="1" applyBorder="1" applyAlignment="1" applyProtection="1">
      <alignment horizontal="center" vertical="center"/>
    </xf>
    <xf numFmtId="176" fontId="4" fillId="0" borderId="6" xfId="1" applyNumberFormat="1" applyFont="1" applyBorder="1" applyAlignment="1" applyProtection="1">
      <alignment horizontal="center" vertical="center"/>
    </xf>
    <xf numFmtId="177" fontId="4" fillId="0" borderId="12" xfId="1" applyNumberFormat="1" applyFont="1" applyBorder="1" applyAlignment="1" applyProtection="1">
      <alignment horizontal="center" vertical="center" wrapText="1" shrinkToFit="1"/>
    </xf>
    <xf numFmtId="179" fontId="4" fillId="0" borderId="14" xfId="1" applyNumberFormat="1" applyFont="1" applyBorder="1" applyAlignment="1" applyProtection="1">
      <alignment horizontal="center" vertical="center" wrapText="1"/>
    </xf>
    <xf numFmtId="179" fontId="4" fillId="0" borderId="12" xfId="1" applyNumberFormat="1" applyFont="1" applyBorder="1" applyAlignment="1" applyProtection="1">
      <alignment horizontal="center" vertical="center" wrapText="1"/>
    </xf>
    <xf numFmtId="180" fontId="4" fillId="0" borderId="14" xfId="1" applyNumberFormat="1" applyFont="1" applyBorder="1" applyAlignment="1" applyProtection="1">
      <alignment horizontal="center" vertical="center" wrapText="1" shrinkToFit="1"/>
    </xf>
    <xf numFmtId="180" fontId="4" fillId="0" borderId="12" xfId="1" applyNumberFormat="1" applyFont="1" applyBorder="1" applyAlignment="1" applyProtection="1">
      <alignment horizontal="center" vertical="center" shrinkToFit="1"/>
    </xf>
    <xf numFmtId="0" fontId="3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left" vertical="center"/>
    </xf>
    <xf numFmtId="176" fontId="4" fillId="0" borderId="1" xfId="1" applyNumberFormat="1" applyFont="1" applyBorder="1" applyAlignment="1" applyProtection="1">
      <alignment horizontal="center" vertical="center" shrinkToFit="1"/>
    </xf>
    <xf numFmtId="176" fontId="4" fillId="0" borderId="10" xfId="1" applyNumberFormat="1" applyFont="1" applyBorder="1" applyAlignment="1" applyProtection="1">
      <alignment horizontal="center" vertical="center" shrinkToFit="1"/>
    </xf>
    <xf numFmtId="176" fontId="4" fillId="0" borderId="20" xfId="1" applyNumberFormat="1" applyFont="1" applyBorder="1" applyAlignment="1" applyProtection="1">
      <alignment horizontal="center" vertical="center" shrinkToFit="1"/>
    </xf>
    <xf numFmtId="176" fontId="4" fillId="0" borderId="2" xfId="1" applyNumberFormat="1" applyFont="1" applyBorder="1" applyAlignment="1" applyProtection="1">
      <alignment horizontal="left" vertical="center" wrapText="1"/>
    </xf>
    <xf numFmtId="176" fontId="4" fillId="0" borderId="11" xfId="1" applyNumberFormat="1" applyFont="1" applyBorder="1" applyAlignment="1" applyProtection="1">
      <alignment horizontal="left" vertical="center" wrapText="1"/>
    </xf>
    <xf numFmtId="176" fontId="4" fillId="0" borderId="21" xfId="1" applyNumberFormat="1" applyFont="1" applyBorder="1" applyAlignment="1" applyProtection="1">
      <alignment horizontal="left" vertical="center"/>
    </xf>
    <xf numFmtId="176" fontId="4" fillId="0" borderId="3" xfId="1" applyNumberFormat="1" applyFont="1" applyBorder="1" applyAlignment="1" applyProtection="1">
      <alignment horizontal="center" vertical="center" wrapText="1"/>
    </xf>
    <xf numFmtId="176" fontId="4" fillId="0" borderId="12" xfId="1" applyNumberFormat="1" applyFont="1" applyBorder="1" applyAlignment="1" applyProtection="1">
      <alignment horizontal="center" vertical="center" wrapText="1"/>
    </xf>
    <xf numFmtId="177" fontId="4" fillId="0" borderId="7" xfId="1" applyNumberFormat="1" applyFont="1" applyBorder="1" applyAlignment="1" applyProtection="1">
      <alignment horizontal="center" vertical="center" shrinkToFit="1"/>
    </xf>
    <xf numFmtId="177" fontId="4" fillId="0" borderId="8" xfId="1" applyNumberFormat="1" applyFont="1" applyBorder="1" applyAlignment="1" applyProtection="1">
      <alignment horizontal="center" vertical="center" shrinkToFit="1"/>
    </xf>
    <xf numFmtId="176" fontId="4" fillId="0" borderId="14" xfId="1" applyNumberFormat="1" applyFont="1" applyBorder="1" applyAlignment="1" applyProtection="1">
      <alignment horizontal="center" vertical="center" wrapText="1" shrinkToFit="1"/>
    </xf>
    <xf numFmtId="176" fontId="4" fillId="0" borderId="12" xfId="1" applyNumberFormat="1" applyFont="1" applyBorder="1" applyAlignment="1" applyProtection="1">
      <alignment horizontal="center" vertical="center" wrapText="1" shrinkToFit="1"/>
    </xf>
    <xf numFmtId="176" fontId="4" fillId="0" borderId="18" xfId="1" applyNumberFormat="1" applyFont="1" applyBorder="1" applyAlignment="1" applyProtection="1">
      <alignment horizontal="center" vertical="center" wrapText="1" shrinkToFit="1"/>
    </xf>
    <xf numFmtId="176" fontId="4" fillId="0" borderId="22" xfId="1" applyNumberFormat="1" applyFont="1" applyBorder="1" applyAlignment="1" applyProtection="1">
      <alignment horizontal="center" vertical="center" shrinkToFit="1"/>
    </xf>
    <xf numFmtId="176" fontId="4" fillId="0" borderId="19" xfId="1" applyNumberFormat="1" applyFont="1" applyBorder="1" applyAlignment="1" applyProtection="1">
      <alignment horizontal="center" vertical="center"/>
    </xf>
    <xf numFmtId="176" fontId="4" fillId="0" borderId="5" xfId="1" applyNumberFormat="1" applyFont="1" applyBorder="1" applyAlignment="1" applyProtection="1">
      <alignment horizontal="center" vertical="center"/>
    </xf>
    <xf numFmtId="177" fontId="4" fillId="0" borderId="7" xfId="1" applyNumberFormat="1" applyFont="1" applyBorder="1" applyAlignment="1" applyProtection="1">
      <alignment horizontal="center" vertical="center" wrapText="1" shrinkToFit="1"/>
    </xf>
    <xf numFmtId="177" fontId="4" fillId="0" borderId="8" xfId="1" applyNumberFormat="1" applyFont="1" applyBorder="1" applyAlignment="1" applyProtection="1">
      <alignment horizontal="center" vertical="center" wrapText="1" shrinkToFi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4" fillId="0" borderId="16" xfId="1" applyNumberFormat="1" applyFont="1" applyBorder="1" applyAlignment="1" applyProtection="1">
      <alignment horizontal="center" vertical="center" shrinkToFit="1"/>
    </xf>
    <xf numFmtId="176" fontId="4" fillId="0" borderId="15" xfId="1" applyNumberFormat="1" applyFont="1" applyBorder="1" applyAlignment="1" applyProtection="1">
      <alignment horizontal="center" vertical="center" shrinkToFit="1"/>
    </xf>
    <xf numFmtId="176" fontId="4" fillId="0" borderId="17" xfId="1" applyNumberFormat="1" applyFont="1" applyBorder="1" applyAlignment="1" applyProtection="1">
      <alignment horizontal="left" vertical="center" wrapText="1"/>
    </xf>
    <xf numFmtId="176" fontId="4" fillId="0" borderId="15" xfId="1" applyNumberFormat="1" applyFont="1" applyBorder="1" applyAlignment="1" applyProtection="1">
      <alignment horizontal="center" vertical="center" wrapText="1"/>
    </xf>
    <xf numFmtId="176" fontId="4" fillId="0" borderId="14" xfId="1" applyNumberFormat="1" applyFont="1" applyBorder="1" applyAlignment="1" applyProtection="1">
      <alignment horizontal="center" vertical="center" wrapText="1"/>
    </xf>
    <xf numFmtId="0" fontId="5" fillId="7" borderId="14" xfId="0" applyFont="1" applyFill="1" applyBorder="1" applyAlignment="1">
      <alignment vertical="center" wrapText="1"/>
    </xf>
    <xf numFmtId="0" fontId="5" fillId="7" borderId="12" xfId="0" applyFont="1" applyFill="1" applyBorder="1" applyAlignment="1">
      <alignment vertical="center" wrapText="1"/>
    </xf>
    <xf numFmtId="0" fontId="5" fillId="7" borderId="15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176" fontId="4" fillId="0" borderId="1" xfId="1" applyNumberFormat="1" applyFont="1" applyBorder="1" applyAlignment="1" applyProtection="1">
      <alignment vertical="center" shrinkToFit="1"/>
    </xf>
    <xf numFmtId="176" fontId="4" fillId="0" borderId="10" xfId="1" applyNumberFormat="1" applyFont="1" applyBorder="1" applyAlignment="1" applyProtection="1">
      <alignment vertical="center" shrinkToFit="1"/>
    </xf>
    <xf numFmtId="176" fontId="4" fillId="0" borderId="16" xfId="1" applyNumberFormat="1" applyFont="1" applyBorder="1" applyAlignment="1" applyProtection="1">
      <alignment vertical="center" shrinkToFit="1"/>
    </xf>
    <xf numFmtId="176" fontId="4" fillId="0" borderId="2" xfId="1" applyNumberFormat="1" applyFont="1" applyBorder="1" applyAlignment="1" applyProtection="1">
      <alignment vertical="center" wrapText="1"/>
    </xf>
    <xf numFmtId="176" fontId="4" fillId="0" borderId="11" xfId="1" applyNumberFormat="1" applyFont="1" applyBorder="1" applyAlignment="1" applyProtection="1">
      <alignment vertical="center" wrapText="1"/>
    </xf>
    <xf numFmtId="176" fontId="4" fillId="0" borderId="21" xfId="1" applyNumberFormat="1" applyFont="1" applyBorder="1" applyAlignment="1" applyProtection="1">
      <alignment vertical="center"/>
    </xf>
    <xf numFmtId="176" fontId="4" fillId="0" borderId="15" xfId="1" applyNumberFormat="1" applyFont="1" applyBorder="1" applyAlignment="1" applyProtection="1">
      <alignment vertical="center" wrapText="1"/>
    </xf>
    <xf numFmtId="176" fontId="4" fillId="0" borderId="14" xfId="1" applyNumberFormat="1" applyFont="1" applyBorder="1" applyAlignment="1" applyProtection="1">
      <alignment vertical="center" wrapText="1"/>
    </xf>
  </cellXfs>
  <cellStyles count="2">
    <cellStyle name="一般" xfId="0" builtinId="0"/>
    <cellStyle name="一般_花工生活榮譽競賽-中華模式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topLeftCell="B1" workbookViewId="0">
      <selection activeCell="T4" sqref="T4"/>
    </sheetView>
  </sheetViews>
  <sheetFormatPr defaultRowHeight="16.5"/>
  <cols>
    <col min="1" max="1" width="6.125" customWidth="1"/>
    <col min="2" max="2" width="12.125" customWidth="1"/>
    <col min="4" max="5" width="6.875" bestFit="1" customWidth="1"/>
    <col min="6" max="6" width="6.875" customWidth="1"/>
    <col min="7" max="7" width="8.625" customWidth="1"/>
    <col min="8" max="8" width="9.875" customWidth="1"/>
    <col min="9" max="9" width="8.25" bestFit="1" customWidth="1"/>
    <col min="10" max="10" width="9.5" bestFit="1" customWidth="1"/>
    <col min="11" max="11" width="8.25" bestFit="1" customWidth="1"/>
    <col min="12" max="12" width="9" customWidth="1"/>
    <col min="13" max="13" width="8.25" customWidth="1"/>
    <col min="14" max="14" width="10.25" style="7" customWidth="1"/>
    <col min="15" max="17" width="9.5" bestFit="1" customWidth="1"/>
    <col min="18" max="19" width="8.375" customWidth="1"/>
  </cols>
  <sheetData>
    <row r="1" spans="1:19" ht="26.25" thickBot="1">
      <c r="A1" s="137"/>
      <c r="B1" s="137"/>
      <c r="C1" s="138" t="s">
        <v>147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</row>
    <row r="2" spans="1:19" ht="19.5">
      <c r="A2" s="139" t="s">
        <v>0</v>
      </c>
      <c r="B2" s="142" t="s">
        <v>1</v>
      </c>
      <c r="C2" s="145" t="s">
        <v>2</v>
      </c>
      <c r="D2" s="153" t="s">
        <v>128</v>
      </c>
      <c r="E2" s="153"/>
      <c r="F2" s="153"/>
      <c r="G2" s="153"/>
      <c r="H2" s="154" t="s">
        <v>3</v>
      </c>
      <c r="I2" s="131"/>
      <c r="J2" s="130" t="s">
        <v>90</v>
      </c>
      <c r="K2" s="131"/>
      <c r="L2" s="130" t="s">
        <v>131</v>
      </c>
      <c r="M2" s="131"/>
      <c r="N2" s="147" t="s">
        <v>132</v>
      </c>
      <c r="O2" s="148"/>
      <c r="P2" s="155" t="s">
        <v>4</v>
      </c>
      <c r="Q2" s="156"/>
      <c r="R2" s="1">
        <v>44823</v>
      </c>
      <c r="S2" s="2">
        <v>44827</v>
      </c>
    </row>
    <row r="3" spans="1:19" ht="23.45" customHeight="1">
      <c r="A3" s="140"/>
      <c r="B3" s="143"/>
      <c r="C3" s="146"/>
      <c r="D3" s="6" t="s">
        <v>89</v>
      </c>
      <c r="E3" s="6" t="s">
        <v>101</v>
      </c>
      <c r="F3" s="3" t="s">
        <v>126</v>
      </c>
      <c r="G3" s="128" t="s">
        <v>5</v>
      </c>
      <c r="H3" s="133" t="s">
        <v>6</v>
      </c>
      <c r="I3" s="128" t="s">
        <v>5</v>
      </c>
      <c r="J3" s="128" t="s">
        <v>103</v>
      </c>
      <c r="K3" s="128" t="s">
        <v>5</v>
      </c>
      <c r="L3" s="128" t="s">
        <v>134</v>
      </c>
      <c r="M3" s="128" t="s">
        <v>5</v>
      </c>
      <c r="N3" s="135" t="s">
        <v>100</v>
      </c>
      <c r="O3" s="128" t="s">
        <v>5</v>
      </c>
      <c r="P3" s="128" t="s">
        <v>91</v>
      </c>
      <c r="Q3" s="128" t="s">
        <v>5</v>
      </c>
      <c r="R3" s="149" t="s">
        <v>7</v>
      </c>
      <c r="S3" s="151" t="s">
        <v>8</v>
      </c>
    </row>
    <row r="4" spans="1:19" ht="25.15" customHeight="1" thickBot="1">
      <c r="A4" s="141"/>
      <c r="B4" s="144"/>
      <c r="C4" s="146"/>
      <c r="D4" s="32" t="s">
        <v>88</v>
      </c>
      <c r="E4" s="32" t="s">
        <v>102</v>
      </c>
      <c r="F4" s="32" t="s">
        <v>127</v>
      </c>
      <c r="G4" s="129"/>
      <c r="H4" s="134"/>
      <c r="I4" s="129"/>
      <c r="J4" s="132"/>
      <c r="K4" s="129"/>
      <c r="L4" s="132"/>
      <c r="M4" s="129"/>
      <c r="N4" s="136"/>
      <c r="O4" s="129"/>
      <c r="P4" s="129"/>
      <c r="Q4" s="129"/>
      <c r="R4" s="150"/>
      <c r="S4" s="152"/>
    </row>
    <row r="5" spans="1:19" ht="27.95" customHeight="1" thickTop="1">
      <c r="A5" s="33" t="s">
        <v>9</v>
      </c>
      <c r="B5" s="34" t="s">
        <v>10</v>
      </c>
      <c r="C5" s="35">
        <v>27</v>
      </c>
      <c r="D5" s="36"/>
      <c r="E5" s="36"/>
      <c r="F5" s="36"/>
      <c r="G5" s="37">
        <f>15-D5-E5-F5</f>
        <v>15</v>
      </c>
      <c r="H5" s="38">
        <f>出席率!C4</f>
        <v>88.148148148148152</v>
      </c>
      <c r="I5" s="39">
        <f>H5*0.1</f>
        <v>8.8148148148148149</v>
      </c>
      <c r="J5" s="40">
        <f>升旗紀錄!C4</f>
        <v>77.777777777777771</v>
      </c>
      <c r="K5" s="39">
        <f>J5*0.1</f>
        <v>7.7777777777777777</v>
      </c>
      <c r="L5" s="40">
        <f>手機紀錄!B4</f>
        <v>100</v>
      </c>
      <c r="M5" s="39">
        <f>L5*0.1</f>
        <v>10</v>
      </c>
      <c r="N5" s="38">
        <f>生活常規!C4</f>
        <v>98.518518518518519</v>
      </c>
      <c r="O5" s="39">
        <f>N5*0.15</f>
        <v>14.777777777777777</v>
      </c>
      <c r="P5" s="41">
        <f>秩序評分!C4</f>
        <v>58</v>
      </c>
      <c r="Q5" s="39">
        <f t="shared" ref="Q5:Q46" si="0">P5*0.4</f>
        <v>23.200000000000003</v>
      </c>
      <c r="R5" s="42">
        <f>SUM(G5+I5+K5+O5+Q5+M5)</f>
        <v>79.57037037037037</v>
      </c>
      <c r="S5" s="43">
        <f t="shared" ref="S5:S18" si="1">RANK(R5,$R$5:$R$18,0)</f>
        <v>12</v>
      </c>
    </row>
    <row r="6" spans="1:19" ht="27.95" customHeight="1">
      <c r="A6" s="44" t="s">
        <v>133</v>
      </c>
      <c r="B6" s="28" t="s">
        <v>129</v>
      </c>
      <c r="C6" s="4">
        <v>26</v>
      </c>
      <c r="D6" s="5">
        <v>2</v>
      </c>
      <c r="E6" s="5"/>
      <c r="F6" s="5">
        <v>1</v>
      </c>
      <c r="G6" s="18">
        <f t="shared" ref="G6:G46" si="2">15-D6-E6-F6</f>
        <v>12</v>
      </c>
      <c r="H6" s="17">
        <f>出席率!C5</f>
        <v>93.84615384615384</v>
      </c>
      <c r="I6" s="19">
        <f t="shared" ref="I6:I46" si="3">H6*0.1</f>
        <v>9.384615384615385</v>
      </c>
      <c r="J6" s="20">
        <f>升旗紀錄!C5</f>
        <v>88.461538461538467</v>
      </c>
      <c r="K6" s="19">
        <f t="shared" ref="K6:K46" si="4">J6*0.1</f>
        <v>8.8461538461538467</v>
      </c>
      <c r="L6" s="20">
        <f>手機紀錄!B5</f>
        <v>0</v>
      </c>
      <c r="M6" s="19">
        <f t="shared" ref="M6:M46" si="5">L6*0.1</f>
        <v>0</v>
      </c>
      <c r="N6" s="17">
        <f>生活常規!C5</f>
        <v>99.230769230769226</v>
      </c>
      <c r="O6" s="19">
        <f t="shared" ref="O6:O46" si="6">N6*0.15</f>
        <v>14.884615384615383</v>
      </c>
      <c r="P6" s="21">
        <f>秩序評分!C5</f>
        <v>71</v>
      </c>
      <c r="Q6" s="19">
        <f t="shared" si="0"/>
        <v>28.400000000000002</v>
      </c>
      <c r="R6" s="22">
        <f t="shared" ref="R6:R46" si="7">SUM(G6+I6+K6+O6+Q6+M6)</f>
        <v>73.515384615384619</v>
      </c>
      <c r="S6" s="45">
        <f t="shared" si="1"/>
        <v>13</v>
      </c>
    </row>
    <row r="7" spans="1:19" ht="27.95" customHeight="1">
      <c r="A7" s="44" t="s">
        <v>12</v>
      </c>
      <c r="B7" s="28" t="s">
        <v>13</v>
      </c>
      <c r="C7" s="4">
        <v>21</v>
      </c>
      <c r="D7" s="5">
        <v>1</v>
      </c>
      <c r="E7" s="5"/>
      <c r="F7" s="5"/>
      <c r="G7" s="18">
        <f t="shared" si="2"/>
        <v>14</v>
      </c>
      <c r="H7" s="17">
        <f>出席率!C6</f>
        <v>87.61904761904762</v>
      </c>
      <c r="I7" s="19">
        <f t="shared" si="3"/>
        <v>8.7619047619047628</v>
      </c>
      <c r="J7" s="20">
        <f>升旗紀錄!C6</f>
        <v>100</v>
      </c>
      <c r="K7" s="19">
        <f t="shared" si="4"/>
        <v>10</v>
      </c>
      <c r="L7" s="20">
        <f>手機紀錄!B6</f>
        <v>85.714285714285722</v>
      </c>
      <c r="M7" s="19">
        <f t="shared" si="5"/>
        <v>8.571428571428573</v>
      </c>
      <c r="N7" s="17">
        <f>生活常規!C6</f>
        <v>100</v>
      </c>
      <c r="O7" s="19">
        <f t="shared" si="6"/>
        <v>15</v>
      </c>
      <c r="P7" s="21">
        <f>秩序評分!C6</f>
        <v>92</v>
      </c>
      <c r="Q7" s="19">
        <f t="shared" si="0"/>
        <v>36.800000000000004</v>
      </c>
      <c r="R7" s="22">
        <f t="shared" si="7"/>
        <v>93.13333333333334</v>
      </c>
      <c r="S7" s="45">
        <f t="shared" si="1"/>
        <v>2</v>
      </c>
    </row>
    <row r="8" spans="1:19" ht="27.95" customHeight="1">
      <c r="A8" s="44" t="s">
        <v>14</v>
      </c>
      <c r="B8" s="28" t="s">
        <v>15</v>
      </c>
      <c r="C8" s="4">
        <v>36</v>
      </c>
      <c r="D8" s="5"/>
      <c r="E8" s="5"/>
      <c r="F8" s="5"/>
      <c r="G8" s="18">
        <f t="shared" si="2"/>
        <v>15</v>
      </c>
      <c r="H8" s="17">
        <f>出席率!C7</f>
        <v>69.444444444444443</v>
      </c>
      <c r="I8" s="19">
        <f t="shared" si="3"/>
        <v>6.9444444444444446</v>
      </c>
      <c r="J8" s="20">
        <f>升旗紀錄!C7</f>
        <v>77.777777777777771</v>
      </c>
      <c r="K8" s="19">
        <f t="shared" si="4"/>
        <v>7.7777777777777777</v>
      </c>
      <c r="L8" s="20">
        <f>手機紀錄!B7</f>
        <v>40</v>
      </c>
      <c r="M8" s="19">
        <f t="shared" si="5"/>
        <v>4</v>
      </c>
      <c r="N8" s="17">
        <f>生活常規!C7</f>
        <v>99.444444444444443</v>
      </c>
      <c r="O8" s="19">
        <f t="shared" si="6"/>
        <v>14.916666666666666</v>
      </c>
      <c r="P8" s="21">
        <f>秩序評分!C7</f>
        <v>94.8</v>
      </c>
      <c r="Q8" s="19">
        <f t="shared" si="0"/>
        <v>37.92</v>
      </c>
      <c r="R8" s="22">
        <f t="shared" si="7"/>
        <v>86.558888888888887</v>
      </c>
      <c r="S8" s="45">
        <f t="shared" si="1"/>
        <v>6</v>
      </c>
    </row>
    <row r="9" spans="1:19" ht="27.95" customHeight="1">
      <c r="A9" s="44" t="s">
        <v>16</v>
      </c>
      <c r="B9" s="28" t="s">
        <v>17</v>
      </c>
      <c r="C9" s="4">
        <v>36</v>
      </c>
      <c r="D9" s="5"/>
      <c r="E9" s="5"/>
      <c r="F9" s="5"/>
      <c r="G9" s="18">
        <f t="shared" si="2"/>
        <v>15</v>
      </c>
      <c r="H9" s="17">
        <f>出席率!C8</f>
        <v>91.111111111111114</v>
      </c>
      <c r="I9" s="19">
        <f t="shared" si="3"/>
        <v>9.1111111111111125</v>
      </c>
      <c r="J9" s="20">
        <f>升旗紀錄!C8</f>
        <v>61.111111111111107</v>
      </c>
      <c r="K9" s="19">
        <f t="shared" si="4"/>
        <v>6.1111111111111107</v>
      </c>
      <c r="L9" s="20">
        <f>手機紀錄!B8</f>
        <v>48.888888888888893</v>
      </c>
      <c r="M9" s="19">
        <f t="shared" si="5"/>
        <v>4.8888888888888893</v>
      </c>
      <c r="N9" s="17">
        <f>生活常規!C8</f>
        <v>98.333333333333329</v>
      </c>
      <c r="O9" s="19">
        <f t="shared" si="6"/>
        <v>14.749999999999998</v>
      </c>
      <c r="P9" s="21">
        <f>秩序評分!C8</f>
        <v>78</v>
      </c>
      <c r="Q9" s="19">
        <f t="shared" si="0"/>
        <v>31.200000000000003</v>
      </c>
      <c r="R9" s="22">
        <f t="shared" si="7"/>
        <v>81.061111111111103</v>
      </c>
      <c r="S9" s="45">
        <f t="shared" si="1"/>
        <v>11</v>
      </c>
    </row>
    <row r="10" spans="1:19" ht="27.95" customHeight="1">
      <c r="A10" s="44" t="s">
        <v>18</v>
      </c>
      <c r="B10" s="28" t="s">
        <v>19</v>
      </c>
      <c r="C10" s="4">
        <v>18</v>
      </c>
      <c r="D10" s="5"/>
      <c r="E10" s="5"/>
      <c r="F10" s="5"/>
      <c r="G10" s="18">
        <f t="shared" si="2"/>
        <v>15</v>
      </c>
      <c r="H10" s="17">
        <f>出席率!C9</f>
        <v>96.666666666666671</v>
      </c>
      <c r="I10" s="19">
        <f t="shared" si="3"/>
        <v>9.6666666666666679</v>
      </c>
      <c r="J10" s="20">
        <f>升旗紀錄!C9</f>
        <v>83.333333333333343</v>
      </c>
      <c r="K10" s="19">
        <f t="shared" si="4"/>
        <v>8.3333333333333339</v>
      </c>
      <c r="L10" s="20">
        <f>手機紀錄!B9</f>
        <v>98.888888888888886</v>
      </c>
      <c r="M10" s="19">
        <f t="shared" si="5"/>
        <v>9.8888888888888893</v>
      </c>
      <c r="N10" s="17">
        <f>生活常規!C9</f>
        <v>100</v>
      </c>
      <c r="O10" s="19">
        <f t="shared" si="6"/>
        <v>15</v>
      </c>
      <c r="P10" s="21">
        <f>秩序評分!C9</f>
        <v>78</v>
      </c>
      <c r="Q10" s="19">
        <f t="shared" si="0"/>
        <v>31.200000000000003</v>
      </c>
      <c r="R10" s="22">
        <f t="shared" si="7"/>
        <v>89.088888888888889</v>
      </c>
      <c r="S10" s="45">
        <f t="shared" si="1"/>
        <v>4</v>
      </c>
    </row>
    <row r="11" spans="1:19" ht="27.95" customHeight="1">
      <c r="A11" s="44" t="s">
        <v>20</v>
      </c>
      <c r="B11" s="28" t="s">
        <v>21</v>
      </c>
      <c r="C11" s="4">
        <v>17</v>
      </c>
      <c r="D11" s="5"/>
      <c r="E11" s="5"/>
      <c r="F11" s="5"/>
      <c r="G11" s="18">
        <f t="shared" si="2"/>
        <v>15</v>
      </c>
      <c r="H11" s="17">
        <f>出席率!C10</f>
        <v>96.470588235294116</v>
      </c>
      <c r="I11" s="19">
        <f t="shared" si="3"/>
        <v>9.647058823529413</v>
      </c>
      <c r="J11" s="20">
        <f>升旗紀錄!C10</f>
        <v>94.117647058823536</v>
      </c>
      <c r="K11" s="19">
        <f t="shared" si="4"/>
        <v>9.4117647058823533</v>
      </c>
      <c r="L11" s="20">
        <f>手機紀錄!B10</f>
        <v>97.647058823529406</v>
      </c>
      <c r="M11" s="19">
        <f t="shared" si="5"/>
        <v>9.764705882352942</v>
      </c>
      <c r="N11" s="17">
        <f>生活常規!C10</f>
        <v>97.647058823529406</v>
      </c>
      <c r="O11" s="19">
        <f t="shared" si="6"/>
        <v>14.647058823529409</v>
      </c>
      <c r="P11" s="21">
        <f>秩序評分!C10</f>
        <v>84.6</v>
      </c>
      <c r="Q11" s="19">
        <f t="shared" si="0"/>
        <v>33.839999999999996</v>
      </c>
      <c r="R11" s="22">
        <f t="shared" si="7"/>
        <v>92.310588235294105</v>
      </c>
      <c r="S11" s="45">
        <f t="shared" si="1"/>
        <v>3</v>
      </c>
    </row>
    <row r="12" spans="1:19" ht="27.95" customHeight="1">
      <c r="A12" s="44" t="s">
        <v>22</v>
      </c>
      <c r="B12" s="28" t="s">
        <v>23</v>
      </c>
      <c r="C12" s="4">
        <v>24</v>
      </c>
      <c r="D12" s="5"/>
      <c r="E12" s="5"/>
      <c r="F12" s="5"/>
      <c r="G12" s="18">
        <f t="shared" si="2"/>
        <v>15</v>
      </c>
      <c r="H12" s="17">
        <f>出席率!C11</f>
        <v>97.5</v>
      </c>
      <c r="I12" s="19">
        <f t="shared" si="3"/>
        <v>9.75</v>
      </c>
      <c r="J12" s="20">
        <f>升旗紀錄!C11</f>
        <v>91.666666666666671</v>
      </c>
      <c r="K12" s="19">
        <f t="shared" si="4"/>
        <v>9.1666666666666679</v>
      </c>
      <c r="L12" s="20">
        <f>手機紀錄!B11</f>
        <v>100</v>
      </c>
      <c r="M12" s="19">
        <f t="shared" si="5"/>
        <v>10</v>
      </c>
      <c r="N12" s="17">
        <f>生活常規!C11</f>
        <v>100</v>
      </c>
      <c r="O12" s="19">
        <f t="shared" si="6"/>
        <v>15</v>
      </c>
      <c r="P12" s="21">
        <f>秩序評分!C11</f>
        <v>92</v>
      </c>
      <c r="Q12" s="19">
        <f t="shared" si="0"/>
        <v>36.800000000000004</v>
      </c>
      <c r="R12" s="22">
        <f t="shared" si="7"/>
        <v>95.716666666666669</v>
      </c>
      <c r="S12" s="45">
        <f t="shared" si="1"/>
        <v>1</v>
      </c>
    </row>
    <row r="13" spans="1:19" ht="27.95" customHeight="1">
      <c r="A13" s="44" t="s">
        <v>24</v>
      </c>
      <c r="B13" s="28" t="s">
        <v>25</v>
      </c>
      <c r="C13" s="4">
        <v>23</v>
      </c>
      <c r="D13" s="5"/>
      <c r="E13" s="5"/>
      <c r="F13" s="5"/>
      <c r="G13" s="18">
        <f t="shared" si="2"/>
        <v>15</v>
      </c>
      <c r="H13" s="17">
        <f>出席率!C12</f>
        <v>95.652173913043484</v>
      </c>
      <c r="I13" s="19">
        <f t="shared" si="3"/>
        <v>9.5652173913043494</v>
      </c>
      <c r="J13" s="20">
        <f>升旗紀錄!C12</f>
        <v>95.652173913043484</v>
      </c>
      <c r="K13" s="19">
        <f t="shared" si="4"/>
        <v>9.5652173913043494</v>
      </c>
      <c r="L13" s="20">
        <f>手機紀錄!B12</f>
        <v>26.08695652173914</v>
      </c>
      <c r="M13" s="19">
        <f t="shared" si="5"/>
        <v>2.608695652173914</v>
      </c>
      <c r="N13" s="17">
        <f>生活常規!C12</f>
        <v>97.391304347826093</v>
      </c>
      <c r="O13" s="19">
        <f t="shared" si="6"/>
        <v>14.608695652173914</v>
      </c>
      <c r="P13" s="21">
        <f>秩序評分!C12</f>
        <v>78</v>
      </c>
      <c r="Q13" s="19">
        <f t="shared" si="0"/>
        <v>31.200000000000003</v>
      </c>
      <c r="R13" s="22">
        <f t="shared" si="7"/>
        <v>82.547826086956519</v>
      </c>
      <c r="S13" s="45">
        <f t="shared" si="1"/>
        <v>9</v>
      </c>
    </row>
    <row r="14" spans="1:19" ht="27.95" customHeight="1">
      <c r="A14" s="44" t="s">
        <v>26</v>
      </c>
      <c r="B14" s="28" t="s">
        <v>27</v>
      </c>
      <c r="C14" s="4">
        <v>25</v>
      </c>
      <c r="D14" s="5">
        <v>2</v>
      </c>
      <c r="E14" s="5">
        <v>1</v>
      </c>
      <c r="F14" s="5"/>
      <c r="G14" s="18">
        <f t="shared" si="2"/>
        <v>12</v>
      </c>
      <c r="H14" s="17">
        <f>出席率!C13</f>
        <v>85.6</v>
      </c>
      <c r="I14" s="19">
        <f t="shared" si="3"/>
        <v>8.56</v>
      </c>
      <c r="J14" s="20">
        <f>升旗紀錄!C13</f>
        <v>68</v>
      </c>
      <c r="K14" s="19">
        <f t="shared" si="4"/>
        <v>6.8000000000000007</v>
      </c>
      <c r="L14" s="20">
        <f>手機紀錄!B13</f>
        <v>40</v>
      </c>
      <c r="M14" s="19">
        <f t="shared" si="5"/>
        <v>4</v>
      </c>
      <c r="N14" s="17">
        <f>生活常規!C13</f>
        <v>100</v>
      </c>
      <c r="O14" s="19">
        <f t="shared" si="6"/>
        <v>15</v>
      </c>
      <c r="P14" s="21">
        <f>秩序評分!C13</f>
        <v>61</v>
      </c>
      <c r="Q14" s="19">
        <f t="shared" si="0"/>
        <v>24.400000000000002</v>
      </c>
      <c r="R14" s="22">
        <f t="shared" si="7"/>
        <v>70.760000000000005</v>
      </c>
      <c r="S14" s="45">
        <f t="shared" si="1"/>
        <v>14</v>
      </c>
    </row>
    <row r="15" spans="1:19" ht="27.95" customHeight="1">
      <c r="A15" s="44" t="s">
        <v>28</v>
      </c>
      <c r="B15" s="28" t="s">
        <v>29</v>
      </c>
      <c r="C15" s="4">
        <v>24</v>
      </c>
      <c r="D15" s="5"/>
      <c r="E15" s="5"/>
      <c r="F15" s="5"/>
      <c r="G15" s="18">
        <f t="shared" si="2"/>
        <v>15</v>
      </c>
      <c r="H15" s="17">
        <f>出席率!C14</f>
        <v>87.5</v>
      </c>
      <c r="I15" s="19">
        <f t="shared" si="3"/>
        <v>8.75</v>
      </c>
      <c r="J15" s="20">
        <f>升旗紀錄!C14</f>
        <v>70.833333333333329</v>
      </c>
      <c r="K15" s="19">
        <f t="shared" si="4"/>
        <v>7.083333333333333</v>
      </c>
      <c r="L15" s="20">
        <f>手機紀錄!B14</f>
        <v>73.333333333333329</v>
      </c>
      <c r="M15" s="19">
        <f t="shared" si="5"/>
        <v>7.333333333333333</v>
      </c>
      <c r="N15" s="17">
        <f>生活常規!C14</f>
        <v>100</v>
      </c>
      <c r="O15" s="19">
        <f t="shared" si="6"/>
        <v>15</v>
      </c>
      <c r="P15" s="21">
        <f>秩序評分!C14</f>
        <v>70.599999999999994</v>
      </c>
      <c r="Q15" s="19">
        <f t="shared" si="0"/>
        <v>28.24</v>
      </c>
      <c r="R15" s="22">
        <f t="shared" si="7"/>
        <v>81.406666666666652</v>
      </c>
      <c r="S15" s="45">
        <f t="shared" si="1"/>
        <v>10</v>
      </c>
    </row>
    <row r="16" spans="1:19" ht="27.95" customHeight="1">
      <c r="A16" s="44" t="s">
        <v>30</v>
      </c>
      <c r="B16" s="28" t="s">
        <v>31</v>
      </c>
      <c r="C16" s="4">
        <v>36</v>
      </c>
      <c r="D16" s="5"/>
      <c r="E16" s="5"/>
      <c r="F16" s="5"/>
      <c r="G16" s="18">
        <f t="shared" si="2"/>
        <v>15</v>
      </c>
      <c r="H16" s="17">
        <f>出席率!C15</f>
        <v>92.222222222222229</v>
      </c>
      <c r="I16" s="19">
        <f t="shared" si="3"/>
        <v>9.2222222222222232</v>
      </c>
      <c r="J16" s="20">
        <f>升旗紀錄!C15</f>
        <v>83.333333333333343</v>
      </c>
      <c r="K16" s="19">
        <f t="shared" si="4"/>
        <v>8.3333333333333339</v>
      </c>
      <c r="L16" s="20">
        <f>手機紀錄!B15</f>
        <v>64.444444444444443</v>
      </c>
      <c r="M16" s="19">
        <f t="shared" si="5"/>
        <v>6.4444444444444446</v>
      </c>
      <c r="N16" s="17">
        <f>生活常規!C15</f>
        <v>98.888888888888886</v>
      </c>
      <c r="O16" s="19">
        <f t="shared" si="6"/>
        <v>14.833333333333332</v>
      </c>
      <c r="P16" s="21">
        <f>秩序評分!C15</f>
        <v>80</v>
      </c>
      <c r="Q16" s="19">
        <f t="shared" si="0"/>
        <v>32</v>
      </c>
      <c r="R16" s="22">
        <f t="shared" si="7"/>
        <v>85.833333333333329</v>
      </c>
      <c r="S16" s="45">
        <f t="shared" si="1"/>
        <v>7</v>
      </c>
    </row>
    <row r="17" spans="1:19" ht="27.95" customHeight="1">
      <c r="A17" s="44" t="s">
        <v>32</v>
      </c>
      <c r="B17" s="28" t="s">
        <v>33</v>
      </c>
      <c r="C17" s="4">
        <v>36</v>
      </c>
      <c r="D17" s="5"/>
      <c r="E17" s="5"/>
      <c r="F17" s="5"/>
      <c r="G17" s="18">
        <f t="shared" si="2"/>
        <v>15</v>
      </c>
      <c r="H17" s="17">
        <f>出席率!C16</f>
        <v>81.111111111111114</v>
      </c>
      <c r="I17" s="19">
        <f t="shared" si="3"/>
        <v>8.1111111111111125</v>
      </c>
      <c r="J17" s="20">
        <f>升旗紀錄!C16</f>
        <v>75</v>
      </c>
      <c r="K17" s="19">
        <f t="shared" si="4"/>
        <v>7.5</v>
      </c>
      <c r="L17" s="20">
        <f>手機紀錄!B16</f>
        <v>51.666666666666664</v>
      </c>
      <c r="M17" s="19">
        <f t="shared" si="5"/>
        <v>5.166666666666667</v>
      </c>
      <c r="N17" s="17">
        <f>生活常規!C16</f>
        <v>97.222222222222229</v>
      </c>
      <c r="O17" s="19">
        <f t="shared" si="6"/>
        <v>14.583333333333334</v>
      </c>
      <c r="P17" s="21">
        <f>秩序評分!C16</f>
        <v>92</v>
      </c>
      <c r="Q17" s="19">
        <f t="shared" si="0"/>
        <v>36.800000000000004</v>
      </c>
      <c r="R17" s="22">
        <f t="shared" si="7"/>
        <v>87.161111111111126</v>
      </c>
      <c r="S17" s="45">
        <f t="shared" si="1"/>
        <v>5</v>
      </c>
    </row>
    <row r="18" spans="1:19" ht="27.95" customHeight="1" thickBot="1">
      <c r="A18" s="46" t="s">
        <v>34</v>
      </c>
      <c r="B18" s="47" t="s">
        <v>35</v>
      </c>
      <c r="C18" s="48">
        <v>21</v>
      </c>
      <c r="D18" s="49"/>
      <c r="E18" s="49"/>
      <c r="F18" s="49"/>
      <c r="G18" s="50">
        <f t="shared" si="2"/>
        <v>15</v>
      </c>
      <c r="H18" s="51">
        <f>出席率!C17</f>
        <v>93.333333333333329</v>
      </c>
      <c r="I18" s="52">
        <f t="shared" si="3"/>
        <v>9.3333333333333339</v>
      </c>
      <c r="J18" s="53">
        <f>升旗紀錄!C17</f>
        <v>90.476190476190482</v>
      </c>
      <c r="K18" s="52">
        <f t="shared" si="4"/>
        <v>9.0476190476190492</v>
      </c>
      <c r="L18" s="53">
        <f>手機紀錄!B17</f>
        <v>46.666666666666664</v>
      </c>
      <c r="M18" s="52">
        <f t="shared" si="5"/>
        <v>4.666666666666667</v>
      </c>
      <c r="N18" s="51">
        <f>生活常規!C17</f>
        <v>100</v>
      </c>
      <c r="O18" s="52">
        <f t="shared" si="6"/>
        <v>15</v>
      </c>
      <c r="P18" s="54">
        <f>秩序評分!C17</f>
        <v>77</v>
      </c>
      <c r="Q18" s="52">
        <f t="shared" si="0"/>
        <v>30.8</v>
      </c>
      <c r="R18" s="55">
        <f t="shared" si="7"/>
        <v>83.847619047619062</v>
      </c>
      <c r="S18" s="56">
        <f t="shared" si="1"/>
        <v>8</v>
      </c>
    </row>
    <row r="19" spans="1:19" ht="27.95" customHeight="1" thickTop="1">
      <c r="A19" s="57" t="s">
        <v>36</v>
      </c>
      <c r="B19" s="58" t="s">
        <v>37</v>
      </c>
      <c r="C19" s="35">
        <v>28</v>
      </c>
      <c r="D19" s="36">
        <v>1</v>
      </c>
      <c r="E19" s="36"/>
      <c r="F19" s="36"/>
      <c r="G19" s="37">
        <f t="shared" si="2"/>
        <v>14</v>
      </c>
      <c r="H19" s="38">
        <f>出席率!C18</f>
        <v>86.428571428571431</v>
      </c>
      <c r="I19" s="39">
        <f t="shared" si="3"/>
        <v>8.6428571428571441</v>
      </c>
      <c r="J19" s="40">
        <f>升旗紀錄!C18</f>
        <v>78.571428571428569</v>
      </c>
      <c r="K19" s="39">
        <f t="shared" si="4"/>
        <v>7.8571428571428577</v>
      </c>
      <c r="L19" s="40">
        <f>手機紀錄!B18</f>
        <v>40</v>
      </c>
      <c r="M19" s="39">
        <f t="shared" si="5"/>
        <v>4</v>
      </c>
      <c r="N19" s="38">
        <f>生活常規!C18</f>
        <v>100</v>
      </c>
      <c r="O19" s="39">
        <f t="shared" si="6"/>
        <v>15</v>
      </c>
      <c r="P19" s="41">
        <f>秩序評分!C18</f>
        <v>75.599999999999994</v>
      </c>
      <c r="Q19" s="39">
        <f t="shared" si="0"/>
        <v>30.24</v>
      </c>
      <c r="R19" s="42">
        <f t="shared" si="7"/>
        <v>79.739999999999995</v>
      </c>
      <c r="S19" s="59">
        <f t="shared" ref="S19:S32" si="8">RANK(R19,$R$19:$R$32,0)</f>
        <v>13</v>
      </c>
    </row>
    <row r="20" spans="1:19" ht="27.95" customHeight="1">
      <c r="A20" s="60" t="s">
        <v>38</v>
      </c>
      <c r="B20" s="29" t="s">
        <v>143</v>
      </c>
      <c r="C20" s="4">
        <v>9</v>
      </c>
      <c r="D20" s="5"/>
      <c r="E20" s="5"/>
      <c r="F20" s="5"/>
      <c r="G20" s="18">
        <f t="shared" si="2"/>
        <v>15</v>
      </c>
      <c r="H20" s="17">
        <f>出席率!C19</f>
        <v>86.666666666666671</v>
      </c>
      <c r="I20" s="19">
        <f t="shared" si="3"/>
        <v>8.6666666666666679</v>
      </c>
      <c r="J20" s="20">
        <f>升旗紀錄!C19</f>
        <v>88.888888888888886</v>
      </c>
      <c r="K20" s="19">
        <f t="shared" si="4"/>
        <v>8.8888888888888893</v>
      </c>
      <c r="L20" s="20">
        <f>手機紀錄!B19</f>
        <v>100</v>
      </c>
      <c r="M20" s="19">
        <f t="shared" si="5"/>
        <v>10</v>
      </c>
      <c r="N20" s="17">
        <f>生活常規!C19</f>
        <v>97.777777777777771</v>
      </c>
      <c r="O20" s="19">
        <f t="shared" si="6"/>
        <v>14.666666666666664</v>
      </c>
      <c r="P20" s="21">
        <f>秩序評分!C19</f>
        <v>89</v>
      </c>
      <c r="Q20" s="19">
        <f t="shared" si="0"/>
        <v>35.6</v>
      </c>
      <c r="R20" s="22">
        <f t="shared" si="7"/>
        <v>92.822222222222223</v>
      </c>
      <c r="S20" s="61">
        <f t="shared" si="8"/>
        <v>7</v>
      </c>
    </row>
    <row r="21" spans="1:19" ht="27.95" customHeight="1">
      <c r="A21" s="60" t="s">
        <v>40</v>
      </c>
      <c r="B21" s="29" t="s">
        <v>105</v>
      </c>
      <c r="C21" s="4">
        <v>23</v>
      </c>
      <c r="D21" s="5"/>
      <c r="E21" s="5"/>
      <c r="F21" s="5"/>
      <c r="G21" s="18">
        <f t="shared" si="2"/>
        <v>15</v>
      </c>
      <c r="H21" s="17">
        <f>出席率!C20</f>
        <v>93.043478260869563</v>
      </c>
      <c r="I21" s="19">
        <f t="shared" si="3"/>
        <v>9.304347826086957</v>
      </c>
      <c r="J21" s="20">
        <f>升旗紀錄!C20</f>
        <v>100</v>
      </c>
      <c r="K21" s="19">
        <f t="shared" si="4"/>
        <v>10</v>
      </c>
      <c r="L21" s="20">
        <f>手機紀錄!B20</f>
        <v>100</v>
      </c>
      <c r="M21" s="19">
        <f t="shared" si="5"/>
        <v>10</v>
      </c>
      <c r="N21" s="17">
        <f>生活常規!C20</f>
        <v>100</v>
      </c>
      <c r="O21" s="19">
        <f t="shared" si="6"/>
        <v>15</v>
      </c>
      <c r="P21" s="21">
        <f>秩序評分!C20</f>
        <v>98</v>
      </c>
      <c r="Q21" s="19">
        <f t="shared" si="0"/>
        <v>39.200000000000003</v>
      </c>
      <c r="R21" s="22">
        <f t="shared" si="7"/>
        <v>98.504347826086956</v>
      </c>
      <c r="S21" s="61">
        <f t="shared" si="8"/>
        <v>2</v>
      </c>
    </row>
    <row r="22" spans="1:19" ht="27.95" customHeight="1">
      <c r="A22" s="60" t="s">
        <v>41</v>
      </c>
      <c r="B22" s="29" t="s">
        <v>42</v>
      </c>
      <c r="C22" s="4">
        <v>25</v>
      </c>
      <c r="D22" s="5"/>
      <c r="E22" s="5"/>
      <c r="F22" s="5"/>
      <c r="G22" s="18">
        <f t="shared" si="2"/>
        <v>15</v>
      </c>
      <c r="H22" s="17">
        <f>出席率!C21</f>
        <v>91.2</v>
      </c>
      <c r="I22" s="19">
        <f t="shared" si="3"/>
        <v>9.120000000000001</v>
      </c>
      <c r="J22" s="20">
        <f>升旗紀錄!C21</f>
        <v>68</v>
      </c>
      <c r="K22" s="19">
        <f t="shared" si="4"/>
        <v>6.8000000000000007</v>
      </c>
      <c r="L22" s="20">
        <f>手機紀錄!B21</f>
        <v>0</v>
      </c>
      <c r="M22" s="19">
        <f t="shared" si="5"/>
        <v>0</v>
      </c>
      <c r="N22" s="17">
        <f>生活常規!C21</f>
        <v>97.6</v>
      </c>
      <c r="O22" s="19">
        <f t="shared" si="6"/>
        <v>14.639999999999999</v>
      </c>
      <c r="P22" s="21">
        <f>秩序評分!C21</f>
        <v>70.400000000000006</v>
      </c>
      <c r="Q22" s="19">
        <f t="shared" si="0"/>
        <v>28.160000000000004</v>
      </c>
      <c r="R22" s="22">
        <f t="shared" si="7"/>
        <v>73.72</v>
      </c>
      <c r="S22" s="61">
        <f t="shared" si="8"/>
        <v>14</v>
      </c>
    </row>
    <row r="23" spans="1:19" ht="27.95" customHeight="1">
      <c r="A23" s="60" t="s">
        <v>43</v>
      </c>
      <c r="B23" s="29" t="s">
        <v>44</v>
      </c>
      <c r="C23" s="4">
        <v>33</v>
      </c>
      <c r="D23" s="5"/>
      <c r="E23" s="5"/>
      <c r="F23" s="5"/>
      <c r="G23" s="18">
        <f t="shared" si="2"/>
        <v>15</v>
      </c>
      <c r="H23" s="17">
        <f>出席率!C22</f>
        <v>92.121212121212125</v>
      </c>
      <c r="I23" s="19">
        <f t="shared" si="3"/>
        <v>9.2121212121212128</v>
      </c>
      <c r="J23" s="20">
        <f>升旗紀錄!C22</f>
        <v>90.909090909090907</v>
      </c>
      <c r="K23" s="19">
        <f t="shared" si="4"/>
        <v>9.0909090909090917</v>
      </c>
      <c r="L23" s="20">
        <f>手機紀錄!B22</f>
        <v>80</v>
      </c>
      <c r="M23" s="19">
        <f t="shared" si="5"/>
        <v>8</v>
      </c>
      <c r="N23" s="17">
        <f>生活常規!C22</f>
        <v>98.787878787878782</v>
      </c>
      <c r="O23" s="19">
        <f t="shared" si="6"/>
        <v>14.818181818181817</v>
      </c>
      <c r="P23" s="21">
        <f>秩序評分!C22</f>
        <v>88</v>
      </c>
      <c r="Q23" s="19">
        <f t="shared" si="0"/>
        <v>35.200000000000003</v>
      </c>
      <c r="R23" s="22">
        <f t="shared" si="7"/>
        <v>91.321212121212127</v>
      </c>
      <c r="S23" s="61">
        <f t="shared" si="8"/>
        <v>8</v>
      </c>
    </row>
    <row r="24" spans="1:19" ht="27.95" customHeight="1">
      <c r="A24" s="60" t="s">
        <v>45</v>
      </c>
      <c r="B24" s="29" t="s">
        <v>46</v>
      </c>
      <c r="C24" s="4">
        <v>29</v>
      </c>
      <c r="D24" s="5"/>
      <c r="E24" s="5"/>
      <c r="F24" s="5"/>
      <c r="G24" s="18">
        <f t="shared" si="2"/>
        <v>15</v>
      </c>
      <c r="H24" s="17">
        <f>出席率!C23</f>
        <v>89.65517241379311</v>
      </c>
      <c r="I24" s="19">
        <f t="shared" si="3"/>
        <v>8.9655172413793114</v>
      </c>
      <c r="J24" s="20">
        <f>升旗紀錄!C23</f>
        <v>75.862068965517238</v>
      </c>
      <c r="K24" s="19">
        <f t="shared" si="4"/>
        <v>7.5862068965517242</v>
      </c>
      <c r="L24" s="20">
        <f>手機紀錄!B23</f>
        <v>94.482758620689651</v>
      </c>
      <c r="M24" s="19">
        <f t="shared" si="5"/>
        <v>9.4482758620689662</v>
      </c>
      <c r="N24" s="17">
        <f>生活常規!C23</f>
        <v>100</v>
      </c>
      <c r="O24" s="19">
        <f t="shared" si="6"/>
        <v>15</v>
      </c>
      <c r="P24" s="21">
        <f>秩序評分!C23</f>
        <v>88</v>
      </c>
      <c r="Q24" s="19">
        <f t="shared" si="0"/>
        <v>35.200000000000003</v>
      </c>
      <c r="R24" s="22">
        <f t="shared" si="7"/>
        <v>91.2</v>
      </c>
      <c r="S24" s="61">
        <f t="shared" si="8"/>
        <v>9</v>
      </c>
    </row>
    <row r="25" spans="1:19" ht="27.95" customHeight="1">
      <c r="A25" s="60" t="s">
        <v>47</v>
      </c>
      <c r="B25" s="29" t="s">
        <v>48</v>
      </c>
      <c r="C25" s="4">
        <v>6</v>
      </c>
      <c r="D25" s="5"/>
      <c r="E25" s="5"/>
      <c r="F25" s="5">
        <v>1</v>
      </c>
      <c r="G25" s="18">
        <f t="shared" si="2"/>
        <v>14</v>
      </c>
      <c r="H25" s="17">
        <f>出席率!C24</f>
        <v>60</v>
      </c>
      <c r="I25" s="19">
        <f t="shared" si="3"/>
        <v>6</v>
      </c>
      <c r="J25" s="20">
        <f>升旗紀錄!C24</f>
        <v>33.333333333333343</v>
      </c>
      <c r="K25" s="19">
        <f t="shared" si="4"/>
        <v>3.3333333333333344</v>
      </c>
      <c r="L25" s="20">
        <f>手機紀錄!B24</f>
        <v>100</v>
      </c>
      <c r="M25" s="19">
        <f t="shared" si="5"/>
        <v>10</v>
      </c>
      <c r="N25" s="17">
        <f>生活常規!C24</f>
        <v>96.666666666666671</v>
      </c>
      <c r="O25" s="19">
        <f t="shared" si="6"/>
        <v>14.5</v>
      </c>
      <c r="P25" s="21">
        <f>秩序評分!C24</f>
        <v>87</v>
      </c>
      <c r="Q25" s="19">
        <f t="shared" si="0"/>
        <v>34.800000000000004</v>
      </c>
      <c r="R25" s="22">
        <f t="shared" si="7"/>
        <v>82.63333333333334</v>
      </c>
      <c r="S25" s="61">
        <f t="shared" si="8"/>
        <v>12</v>
      </c>
    </row>
    <row r="26" spans="1:19" ht="27.95" customHeight="1">
      <c r="A26" s="60" t="s">
        <v>49</v>
      </c>
      <c r="B26" s="29" t="s">
        <v>50</v>
      </c>
      <c r="C26" s="4">
        <v>26</v>
      </c>
      <c r="D26" s="5"/>
      <c r="E26" s="5"/>
      <c r="F26" s="5"/>
      <c r="G26" s="18">
        <f t="shared" si="2"/>
        <v>15</v>
      </c>
      <c r="H26" s="17">
        <f>出席率!C25</f>
        <v>95.384615384615387</v>
      </c>
      <c r="I26" s="19">
        <f t="shared" si="3"/>
        <v>9.5384615384615383</v>
      </c>
      <c r="J26" s="20">
        <f>升旗紀錄!C25</f>
        <v>100</v>
      </c>
      <c r="K26" s="19">
        <f t="shared" si="4"/>
        <v>10</v>
      </c>
      <c r="L26" s="20">
        <f>手機紀錄!B25</f>
        <v>100</v>
      </c>
      <c r="M26" s="19">
        <f t="shared" si="5"/>
        <v>10</v>
      </c>
      <c r="N26" s="17">
        <f>生活常規!C25</f>
        <v>98.461538461538467</v>
      </c>
      <c r="O26" s="19">
        <f t="shared" si="6"/>
        <v>14.76923076923077</v>
      </c>
      <c r="P26" s="21">
        <f>秩序評分!C25</f>
        <v>91</v>
      </c>
      <c r="Q26" s="19">
        <f t="shared" si="0"/>
        <v>36.4</v>
      </c>
      <c r="R26" s="22">
        <f t="shared" si="7"/>
        <v>95.707692307692298</v>
      </c>
      <c r="S26" s="61">
        <f t="shared" si="8"/>
        <v>4</v>
      </c>
    </row>
    <row r="27" spans="1:19" ht="27.95" customHeight="1">
      <c r="A27" s="60" t="s">
        <v>51</v>
      </c>
      <c r="B27" s="29" t="s">
        <v>52</v>
      </c>
      <c r="C27" s="4">
        <v>26</v>
      </c>
      <c r="D27" s="5"/>
      <c r="E27" s="5"/>
      <c r="F27" s="5"/>
      <c r="G27" s="18">
        <f t="shared" si="2"/>
        <v>15</v>
      </c>
      <c r="H27" s="17">
        <f>出席率!C26</f>
        <v>90</v>
      </c>
      <c r="I27" s="19">
        <f t="shared" si="3"/>
        <v>9</v>
      </c>
      <c r="J27" s="20">
        <f>升旗紀錄!C26</f>
        <v>92.307692307692307</v>
      </c>
      <c r="K27" s="19">
        <f t="shared" si="4"/>
        <v>9.2307692307692317</v>
      </c>
      <c r="L27" s="20">
        <f>手機紀錄!B26</f>
        <v>80</v>
      </c>
      <c r="M27" s="19">
        <f t="shared" si="5"/>
        <v>8</v>
      </c>
      <c r="N27" s="17">
        <f>生活常規!C26</f>
        <v>100</v>
      </c>
      <c r="O27" s="19">
        <f t="shared" si="6"/>
        <v>15</v>
      </c>
      <c r="P27" s="21">
        <f>秩序評分!C26</f>
        <v>77.599999999999994</v>
      </c>
      <c r="Q27" s="19">
        <f t="shared" si="0"/>
        <v>31.04</v>
      </c>
      <c r="R27" s="22">
        <f t="shared" si="7"/>
        <v>87.270769230769233</v>
      </c>
      <c r="S27" s="61">
        <f t="shared" si="8"/>
        <v>10</v>
      </c>
    </row>
    <row r="28" spans="1:19" ht="27.95" customHeight="1">
      <c r="A28" s="60" t="s">
        <v>53</v>
      </c>
      <c r="B28" s="29" t="s">
        <v>54</v>
      </c>
      <c r="C28" s="4">
        <v>22</v>
      </c>
      <c r="D28" s="5"/>
      <c r="E28" s="5"/>
      <c r="F28" s="5">
        <v>1</v>
      </c>
      <c r="G28" s="18">
        <f t="shared" si="2"/>
        <v>14</v>
      </c>
      <c r="H28" s="17">
        <f>出席率!C27</f>
        <v>81.818181818181813</v>
      </c>
      <c r="I28" s="19">
        <f t="shared" si="3"/>
        <v>8.1818181818181817</v>
      </c>
      <c r="J28" s="20">
        <f>升旗紀錄!C27</f>
        <v>81.818181818181813</v>
      </c>
      <c r="K28" s="19">
        <f t="shared" si="4"/>
        <v>8.1818181818181817</v>
      </c>
      <c r="L28" s="20">
        <f>手機紀錄!B27</f>
        <v>56.363636363636367</v>
      </c>
      <c r="M28" s="19">
        <f t="shared" si="5"/>
        <v>5.6363636363636367</v>
      </c>
      <c r="N28" s="17">
        <f>生活常規!C27</f>
        <v>96.36363636363636</v>
      </c>
      <c r="O28" s="19">
        <f t="shared" si="6"/>
        <v>14.454545454545453</v>
      </c>
      <c r="P28" s="21">
        <f>秩序評分!C27</f>
        <v>82</v>
      </c>
      <c r="Q28" s="19">
        <f t="shared" si="0"/>
        <v>32.800000000000004</v>
      </c>
      <c r="R28" s="22">
        <f t="shared" si="7"/>
        <v>83.254545454545465</v>
      </c>
      <c r="S28" s="61">
        <f t="shared" si="8"/>
        <v>11</v>
      </c>
    </row>
    <row r="29" spans="1:19" ht="27.95" customHeight="1">
      <c r="A29" s="60" t="s">
        <v>55</v>
      </c>
      <c r="B29" s="29" t="s">
        <v>56</v>
      </c>
      <c r="C29" s="4">
        <v>20</v>
      </c>
      <c r="D29" s="5"/>
      <c r="E29" s="5"/>
      <c r="F29" s="5"/>
      <c r="G29" s="18">
        <f t="shared" si="2"/>
        <v>15</v>
      </c>
      <c r="H29" s="17">
        <f>出席率!C28</f>
        <v>95</v>
      </c>
      <c r="I29" s="19">
        <f t="shared" si="3"/>
        <v>9.5</v>
      </c>
      <c r="J29" s="20">
        <f>升旗紀錄!C28</f>
        <v>100</v>
      </c>
      <c r="K29" s="19">
        <f t="shared" si="4"/>
        <v>10</v>
      </c>
      <c r="L29" s="20">
        <f>手機紀錄!B28</f>
        <v>100</v>
      </c>
      <c r="M29" s="19">
        <f t="shared" si="5"/>
        <v>10</v>
      </c>
      <c r="N29" s="17">
        <f>生活常規!C28</f>
        <v>98</v>
      </c>
      <c r="O29" s="19">
        <f t="shared" si="6"/>
        <v>14.7</v>
      </c>
      <c r="P29" s="21">
        <f>秩序評分!C28</f>
        <v>100</v>
      </c>
      <c r="Q29" s="19">
        <f t="shared" si="0"/>
        <v>40</v>
      </c>
      <c r="R29" s="22">
        <f t="shared" si="7"/>
        <v>99.2</v>
      </c>
      <c r="S29" s="61">
        <f t="shared" si="8"/>
        <v>1</v>
      </c>
    </row>
    <row r="30" spans="1:19" ht="27.95" customHeight="1">
      <c r="A30" s="60" t="s">
        <v>57</v>
      </c>
      <c r="B30" s="29" t="s">
        <v>58</v>
      </c>
      <c r="C30" s="4">
        <v>32</v>
      </c>
      <c r="D30" s="5"/>
      <c r="E30" s="5"/>
      <c r="F30" s="5"/>
      <c r="G30" s="18">
        <f t="shared" si="2"/>
        <v>15</v>
      </c>
      <c r="H30" s="17">
        <f>出席率!C29</f>
        <v>90</v>
      </c>
      <c r="I30" s="19">
        <f t="shared" si="3"/>
        <v>9</v>
      </c>
      <c r="J30" s="20">
        <f>升旗紀錄!C29</f>
        <v>90.625</v>
      </c>
      <c r="K30" s="19">
        <f t="shared" si="4"/>
        <v>9.0625</v>
      </c>
      <c r="L30" s="20">
        <f>手機紀錄!B29</f>
        <v>60</v>
      </c>
      <c r="M30" s="19">
        <f t="shared" si="5"/>
        <v>6</v>
      </c>
      <c r="N30" s="17">
        <f>生活常規!C29</f>
        <v>99.375</v>
      </c>
      <c r="O30" s="19">
        <f t="shared" si="6"/>
        <v>14.90625</v>
      </c>
      <c r="P30" s="21">
        <f>秩序評分!C29</f>
        <v>98</v>
      </c>
      <c r="Q30" s="19">
        <f t="shared" si="0"/>
        <v>39.200000000000003</v>
      </c>
      <c r="R30" s="22">
        <f t="shared" si="7"/>
        <v>93.168750000000003</v>
      </c>
      <c r="S30" s="61">
        <f t="shared" si="8"/>
        <v>6</v>
      </c>
    </row>
    <row r="31" spans="1:19" ht="27.95" customHeight="1">
      <c r="A31" s="60" t="s">
        <v>59</v>
      </c>
      <c r="B31" s="29" t="s">
        <v>60</v>
      </c>
      <c r="C31" s="4">
        <v>32</v>
      </c>
      <c r="D31" s="5"/>
      <c r="E31" s="5"/>
      <c r="F31" s="5"/>
      <c r="G31" s="18">
        <f t="shared" si="2"/>
        <v>15</v>
      </c>
      <c r="H31" s="17">
        <f>出席率!C30</f>
        <v>91.875</v>
      </c>
      <c r="I31" s="19">
        <f t="shared" si="3"/>
        <v>9.1875</v>
      </c>
      <c r="J31" s="20">
        <f>升旗紀錄!C30</f>
        <v>87.5</v>
      </c>
      <c r="K31" s="19">
        <f t="shared" si="4"/>
        <v>8.75</v>
      </c>
      <c r="L31" s="20">
        <f>手機紀錄!B30</f>
        <v>80</v>
      </c>
      <c r="M31" s="19">
        <f t="shared" si="5"/>
        <v>8</v>
      </c>
      <c r="N31" s="17">
        <f>生活常規!C30</f>
        <v>99.375</v>
      </c>
      <c r="O31" s="19">
        <f t="shared" si="6"/>
        <v>14.90625</v>
      </c>
      <c r="P31" s="21">
        <f>秩序評分!C30</f>
        <v>100</v>
      </c>
      <c r="Q31" s="19">
        <f t="shared" si="0"/>
        <v>40</v>
      </c>
      <c r="R31" s="22">
        <f t="shared" si="7"/>
        <v>95.84375</v>
      </c>
      <c r="S31" s="61">
        <f t="shared" si="8"/>
        <v>3</v>
      </c>
    </row>
    <row r="32" spans="1:19" ht="27.95" customHeight="1" thickBot="1">
      <c r="A32" s="62" t="s">
        <v>61</v>
      </c>
      <c r="B32" s="63" t="s">
        <v>62</v>
      </c>
      <c r="C32" s="48">
        <v>13</v>
      </c>
      <c r="D32" s="49"/>
      <c r="E32" s="49"/>
      <c r="F32" s="49"/>
      <c r="G32" s="50">
        <f t="shared" si="2"/>
        <v>15</v>
      </c>
      <c r="H32" s="51">
        <f>出席率!C31</f>
        <v>96.92307692307692</v>
      </c>
      <c r="I32" s="52">
        <f t="shared" si="3"/>
        <v>9.6923076923076934</v>
      </c>
      <c r="J32" s="53">
        <f>升旗紀錄!C31</f>
        <v>100</v>
      </c>
      <c r="K32" s="52">
        <f t="shared" si="4"/>
        <v>10</v>
      </c>
      <c r="L32" s="53">
        <f>手機紀錄!B31</f>
        <v>98.461538461538467</v>
      </c>
      <c r="M32" s="52">
        <f t="shared" si="5"/>
        <v>9.8461538461538467</v>
      </c>
      <c r="N32" s="51">
        <f>生活常規!C31</f>
        <v>100</v>
      </c>
      <c r="O32" s="52">
        <f t="shared" si="6"/>
        <v>15</v>
      </c>
      <c r="P32" s="54">
        <f>秩序評分!C31</f>
        <v>84.6</v>
      </c>
      <c r="Q32" s="52">
        <f t="shared" si="0"/>
        <v>33.839999999999996</v>
      </c>
      <c r="R32" s="55">
        <f t="shared" si="7"/>
        <v>93.378461538461522</v>
      </c>
      <c r="S32" s="64">
        <f t="shared" si="8"/>
        <v>5</v>
      </c>
    </row>
    <row r="33" spans="1:19" ht="27.95" customHeight="1" thickTop="1">
      <c r="A33" s="65" t="s">
        <v>63</v>
      </c>
      <c r="B33" s="66" t="s">
        <v>64</v>
      </c>
      <c r="C33" s="35">
        <v>16</v>
      </c>
      <c r="D33" s="36"/>
      <c r="E33" s="36"/>
      <c r="F33" s="36"/>
      <c r="G33" s="37">
        <f t="shared" si="2"/>
        <v>15</v>
      </c>
      <c r="H33" s="38">
        <f>出席率!C32</f>
        <v>80</v>
      </c>
      <c r="I33" s="39">
        <f t="shared" si="3"/>
        <v>8</v>
      </c>
      <c r="J33" s="40">
        <f>升旗紀錄!C32</f>
        <v>50</v>
      </c>
      <c r="K33" s="39">
        <f t="shared" si="4"/>
        <v>5</v>
      </c>
      <c r="L33" s="40">
        <f>手機紀錄!B32</f>
        <v>100</v>
      </c>
      <c r="M33" s="39">
        <f t="shared" si="5"/>
        <v>10</v>
      </c>
      <c r="N33" s="38">
        <f>生活常規!C32</f>
        <v>100</v>
      </c>
      <c r="O33" s="39">
        <f t="shared" si="6"/>
        <v>15</v>
      </c>
      <c r="P33" s="41">
        <f>秩序評分!C32</f>
        <v>83</v>
      </c>
      <c r="Q33" s="39">
        <f t="shared" si="0"/>
        <v>33.200000000000003</v>
      </c>
      <c r="R33" s="42">
        <f t="shared" si="7"/>
        <v>86.2</v>
      </c>
      <c r="S33" s="67">
        <f>RANK(R33,$R$33:$R$65,0)</f>
        <v>11</v>
      </c>
    </row>
    <row r="34" spans="1:19" ht="27.95" customHeight="1">
      <c r="A34" s="68" t="s">
        <v>65</v>
      </c>
      <c r="B34" s="30" t="s">
        <v>123</v>
      </c>
      <c r="C34" s="4">
        <v>14</v>
      </c>
      <c r="D34" s="5"/>
      <c r="E34" s="5"/>
      <c r="F34" s="5"/>
      <c r="G34" s="18">
        <f t="shared" si="2"/>
        <v>15</v>
      </c>
      <c r="H34" s="17">
        <f>出席率!C33</f>
        <v>72.857142857142861</v>
      </c>
      <c r="I34" s="19">
        <f t="shared" si="3"/>
        <v>7.2857142857142865</v>
      </c>
      <c r="J34" s="20">
        <f>升旗紀錄!C33</f>
        <v>71.428571428571431</v>
      </c>
      <c r="K34" s="19">
        <f t="shared" si="4"/>
        <v>7.1428571428571432</v>
      </c>
      <c r="L34" s="20">
        <f>手機紀錄!B33</f>
        <v>91.428571428571431</v>
      </c>
      <c r="M34" s="19">
        <f t="shared" si="5"/>
        <v>9.1428571428571441</v>
      </c>
      <c r="N34" s="17">
        <f>生活常規!C33</f>
        <v>100</v>
      </c>
      <c r="O34" s="19">
        <f t="shared" si="6"/>
        <v>15</v>
      </c>
      <c r="P34" s="21">
        <f>秩序評分!C33</f>
        <v>81.8</v>
      </c>
      <c r="Q34" s="19">
        <f t="shared" si="0"/>
        <v>32.72</v>
      </c>
      <c r="R34" s="22">
        <f t="shared" si="7"/>
        <v>86.291428571428568</v>
      </c>
      <c r="S34" s="12">
        <f t="shared" ref="S34:S46" si="9">RANK(R34,$R$33:$R$65,0)</f>
        <v>10</v>
      </c>
    </row>
    <row r="35" spans="1:19" ht="27.95" customHeight="1">
      <c r="A35" s="68" t="s">
        <v>66</v>
      </c>
      <c r="B35" s="30" t="s">
        <v>124</v>
      </c>
      <c r="C35" s="4">
        <v>22</v>
      </c>
      <c r="D35" s="5"/>
      <c r="E35" s="5"/>
      <c r="F35" s="5"/>
      <c r="G35" s="18">
        <f t="shared" si="2"/>
        <v>15</v>
      </c>
      <c r="H35" s="17">
        <f>出席率!C34</f>
        <v>87.27272727272728</v>
      </c>
      <c r="I35" s="19">
        <f t="shared" si="3"/>
        <v>8.7272727272727284</v>
      </c>
      <c r="J35" s="20">
        <f>升旗紀錄!C34</f>
        <v>86.36363636363636</v>
      </c>
      <c r="K35" s="19">
        <f t="shared" si="4"/>
        <v>8.6363636363636367</v>
      </c>
      <c r="L35" s="20">
        <f>手機紀錄!B34</f>
        <v>90</v>
      </c>
      <c r="M35" s="19">
        <f t="shared" si="5"/>
        <v>9</v>
      </c>
      <c r="N35" s="17">
        <f>生活常規!C34</f>
        <v>97.272727272727266</v>
      </c>
      <c r="O35" s="19">
        <f t="shared" si="6"/>
        <v>14.59090909090909</v>
      </c>
      <c r="P35" s="21">
        <f>秩序評分!C34</f>
        <v>86</v>
      </c>
      <c r="Q35" s="19">
        <f t="shared" si="0"/>
        <v>34.4</v>
      </c>
      <c r="R35" s="22">
        <f t="shared" si="7"/>
        <v>90.354545454545445</v>
      </c>
      <c r="S35" s="12">
        <f t="shared" si="9"/>
        <v>7</v>
      </c>
    </row>
    <row r="36" spans="1:19" ht="27.95" customHeight="1">
      <c r="A36" s="68" t="s">
        <v>67</v>
      </c>
      <c r="B36" s="30" t="s">
        <v>69</v>
      </c>
      <c r="C36" s="4">
        <v>30</v>
      </c>
      <c r="D36" s="5"/>
      <c r="E36" s="5"/>
      <c r="F36" s="5"/>
      <c r="G36" s="18">
        <f t="shared" si="2"/>
        <v>15</v>
      </c>
      <c r="H36" s="17">
        <f>出席率!C35</f>
        <v>75.333333333333329</v>
      </c>
      <c r="I36" s="19">
        <f t="shared" si="3"/>
        <v>7.5333333333333332</v>
      </c>
      <c r="J36" s="20">
        <f>升旗紀錄!C35</f>
        <v>56.666666666666664</v>
      </c>
      <c r="K36" s="19">
        <f t="shared" si="4"/>
        <v>5.666666666666667</v>
      </c>
      <c r="L36" s="20">
        <f>手機紀錄!B35</f>
        <v>60</v>
      </c>
      <c r="M36" s="19">
        <f t="shared" si="5"/>
        <v>6</v>
      </c>
      <c r="N36" s="17">
        <f>生活常規!C35</f>
        <v>96.666666666666671</v>
      </c>
      <c r="O36" s="19">
        <f t="shared" si="6"/>
        <v>14.5</v>
      </c>
      <c r="P36" s="21">
        <f>秩序評分!C35</f>
        <v>76.400000000000006</v>
      </c>
      <c r="Q36" s="19">
        <f t="shared" si="0"/>
        <v>30.560000000000002</v>
      </c>
      <c r="R36" s="22">
        <f t="shared" si="7"/>
        <v>79.260000000000005</v>
      </c>
      <c r="S36" s="12">
        <f t="shared" si="9"/>
        <v>14</v>
      </c>
    </row>
    <row r="37" spans="1:19" ht="27.95" customHeight="1">
      <c r="A37" s="68" t="s">
        <v>68</v>
      </c>
      <c r="B37" s="30" t="s">
        <v>107</v>
      </c>
      <c r="C37" s="4">
        <v>29</v>
      </c>
      <c r="D37" s="5"/>
      <c r="E37" s="5"/>
      <c r="F37" s="5"/>
      <c r="G37" s="18">
        <f t="shared" si="2"/>
        <v>15</v>
      </c>
      <c r="H37" s="17">
        <f>出席率!C36</f>
        <v>77.931034482758619</v>
      </c>
      <c r="I37" s="19">
        <f t="shared" si="3"/>
        <v>7.7931034482758621</v>
      </c>
      <c r="J37" s="20">
        <f>升旗紀錄!C36</f>
        <v>72.413793103448285</v>
      </c>
      <c r="K37" s="19">
        <f t="shared" si="4"/>
        <v>7.2413793103448292</v>
      </c>
      <c r="L37" s="20">
        <f>手機紀錄!B36</f>
        <v>93.103448275862064</v>
      </c>
      <c r="M37" s="19">
        <f t="shared" si="5"/>
        <v>9.3103448275862064</v>
      </c>
      <c r="N37" s="17">
        <f>生活常規!C36</f>
        <v>99.310344827586206</v>
      </c>
      <c r="O37" s="19">
        <f t="shared" si="6"/>
        <v>14.896551724137931</v>
      </c>
      <c r="P37" s="21">
        <f>秩序評分!C36</f>
        <v>87</v>
      </c>
      <c r="Q37" s="19">
        <f t="shared" si="0"/>
        <v>34.800000000000004</v>
      </c>
      <c r="R37" s="22">
        <f t="shared" si="7"/>
        <v>89.041379310344823</v>
      </c>
      <c r="S37" s="12">
        <f t="shared" si="9"/>
        <v>9</v>
      </c>
    </row>
    <row r="38" spans="1:19" ht="27.95" customHeight="1">
      <c r="A38" s="68" t="s">
        <v>70</v>
      </c>
      <c r="B38" s="30" t="s">
        <v>71</v>
      </c>
      <c r="C38" s="4">
        <v>18</v>
      </c>
      <c r="D38" s="5"/>
      <c r="E38" s="5"/>
      <c r="F38" s="5"/>
      <c r="G38" s="18">
        <f t="shared" si="2"/>
        <v>15</v>
      </c>
      <c r="H38" s="17">
        <f>出席率!C37</f>
        <v>97.777777777777771</v>
      </c>
      <c r="I38" s="19">
        <f t="shared" si="3"/>
        <v>9.7777777777777786</v>
      </c>
      <c r="J38" s="20">
        <f>升旗紀錄!C37</f>
        <v>100</v>
      </c>
      <c r="K38" s="19">
        <f t="shared" si="4"/>
        <v>10</v>
      </c>
      <c r="L38" s="20">
        <f>手機紀錄!B37</f>
        <v>100</v>
      </c>
      <c r="M38" s="19">
        <f t="shared" si="5"/>
        <v>10</v>
      </c>
      <c r="N38" s="17">
        <f>生活常規!C37</f>
        <v>100</v>
      </c>
      <c r="O38" s="19">
        <f t="shared" si="6"/>
        <v>15</v>
      </c>
      <c r="P38" s="21">
        <f>秩序評分!C37</f>
        <v>96</v>
      </c>
      <c r="Q38" s="19">
        <f t="shared" si="0"/>
        <v>38.400000000000006</v>
      </c>
      <c r="R38" s="22">
        <f t="shared" si="7"/>
        <v>98.177777777777777</v>
      </c>
      <c r="S38" s="12">
        <f t="shared" si="9"/>
        <v>1</v>
      </c>
    </row>
    <row r="39" spans="1:19" ht="27.95" customHeight="1">
      <c r="A39" s="68" t="s">
        <v>72</v>
      </c>
      <c r="B39" s="30" t="s">
        <v>73</v>
      </c>
      <c r="C39" s="4">
        <v>15</v>
      </c>
      <c r="D39" s="5"/>
      <c r="E39" s="5"/>
      <c r="F39" s="5"/>
      <c r="G39" s="18">
        <f t="shared" si="2"/>
        <v>15</v>
      </c>
      <c r="H39" s="17">
        <f>出席率!C38</f>
        <v>93.333333333333329</v>
      </c>
      <c r="I39" s="19">
        <f t="shared" si="3"/>
        <v>9.3333333333333339</v>
      </c>
      <c r="J39" s="20">
        <f>升旗紀錄!C38</f>
        <v>93.333333333333329</v>
      </c>
      <c r="K39" s="19">
        <f t="shared" si="4"/>
        <v>9.3333333333333339</v>
      </c>
      <c r="L39" s="20">
        <f>手機紀錄!B38</f>
        <v>86.666666666666671</v>
      </c>
      <c r="M39" s="19">
        <f t="shared" si="5"/>
        <v>8.6666666666666679</v>
      </c>
      <c r="N39" s="17">
        <f>生活常規!C38</f>
        <v>100</v>
      </c>
      <c r="O39" s="19">
        <f t="shared" si="6"/>
        <v>15</v>
      </c>
      <c r="P39" s="21">
        <f>秩序評分!C38</f>
        <v>85.8</v>
      </c>
      <c r="Q39" s="19">
        <f t="shared" si="0"/>
        <v>34.32</v>
      </c>
      <c r="R39" s="22">
        <f t="shared" si="7"/>
        <v>91.65333333333335</v>
      </c>
      <c r="S39" s="12">
        <f t="shared" si="9"/>
        <v>5</v>
      </c>
    </row>
    <row r="40" spans="1:19" ht="27.95" customHeight="1">
      <c r="A40" s="68" t="s">
        <v>74</v>
      </c>
      <c r="B40" s="30" t="s">
        <v>75</v>
      </c>
      <c r="C40" s="4">
        <v>26</v>
      </c>
      <c r="D40" s="5"/>
      <c r="E40" s="5"/>
      <c r="F40" s="5"/>
      <c r="G40" s="18">
        <f t="shared" si="2"/>
        <v>15</v>
      </c>
      <c r="H40" s="17">
        <f>出席率!C39</f>
        <v>73.84615384615384</v>
      </c>
      <c r="I40" s="19">
        <f t="shared" si="3"/>
        <v>7.3846153846153841</v>
      </c>
      <c r="J40" s="20">
        <f>升旗紀錄!C39</f>
        <v>80.769230769230774</v>
      </c>
      <c r="K40" s="19">
        <f t="shared" si="4"/>
        <v>8.0769230769230784</v>
      </c>
      <c r="L40" s="20">
        <f>手機紀錄!B39</f>
        <v>36.15384615384616</v>
      </c>
      <c r="M40" s="19">
        <f t="shared" si="5"/>
        <v>3.6153846153846163</v>
      </c>
      <c r="N40" s="17">
        <f>生活常規!C39</f>
        <v>100</v>
      </c>
      <c r="O40" s="19">
        <f t="shared" si="6"/>
        <v>15</v>
      </c>
      <c r="P40" s="21">
        <f>秩序評分!C39</f>
        <v>81</v>
      </c>
      <c r="Q40" s="19">
        <f t="shared" si="0"/>
        <v>32.4</v>
      </c>
      <c r="R40" s="22">
        <f t="shared" si="7"/>
        <v>81.476923076923072</v>
      </c>
      <c r="S40" s="12">
        <f t="shared" si="9"/>
        <v>13</v>
      </c>
    </row>
    <row r="41" spans="1:19" ht="27.95" customHeight="1">
      <c r="A41" s="68" t="s">
        <v>76</v>
      </c>
      <c r="B41" s="30" t="s">
        <v>77</v>
      </c>
      <c r="C41" s="4">
        <v>25</v>
      </c>
      <c r="D41" s="5"/>
      <c r="E41" s="5"/>
      <c r="F41" s="5"/>
      <c r="G41" s="18">
        <f t="shared" si="2"/>
        <v>15</v>
      </c>
      <c r="H41" s="17">
        <f>出席率!C40</f>
        <v>89.6</v>
      </c>
      <c r="I41" s="19">
        <f t="shared" si="3"/>
        <v>8.9599999999999991</v>
      </c>
      <c r="J41" s="20">
        <f>升旗紀錄!C40</f>
        <v>88</v>
      </c>
      <c r="K41" s="19">
        <f t="shared" si="4"/>
        <v>8.8000000000000007</v>
      </c>
      <c r="L41" s="20">
        <f>手機紀錄!B40</f>
        <v>100</v>
      </c>
      <c r="M41" s="19">
        <f t="shared" si="5"/>
        <v>10</v>
      </c>
      <c r="N41" s="17">
        <f>生活常規!C40</f>
        <v>99.2</v>
      </c>
      <c r="O41" s="19">
        <f t="shared" si="6"/>
        <v>14.879999999999999</v>
      </c>
      <c r="P41" s="21">
        <f>秩序評分!C40</f>
        <v>95</v>
      </c>
      <c r="Q41" s="19">
        <f t="shared" si="0"/>
        <v>38</v>
      </c>
      <c r="R41" s="22">
        <f t="shared" si="7"/>
        <v>95.64</v>
      </c>
      <c r="S41" s="12">
        <f t="shared" si="9"/>
        <v>2</v>
      </c>
    </row>
    <row r="42" spans="1:19" ht="27.95" customHeight="1">
      <c r="A42" s="68" t="s">
        <v>78</v>
      </c>
      <c r="B42" s="30" t="s">
        <v>79</v>
      </c>
      <c r="C42" s="4">
        <v>27</v>
      </c>
      <c r="D42" s="5"/>
      <c r="E42" s="5"/>
      <c r="F42" s="5">
        <v>2</v>
      </c>
      <c r="G42" s="18">
        <f t="shared" si="2"/>
        <v>13</v>
      </c>
      <c r="H42" s="17">
        <f>出席率!C41</f>
        <v>88.148148148148152</v>
      </c>
      <c r="I42" s="19">
        <f t="shared" si="3"/>
        <v>8.8148148148148149</v>
      </c>
      <c r="J42" s="20">
        <f>升旗紀錄!C41</f>
        <v>92.592592592592595</v>
      </c>
      <c r="K42" s="19">
        <f t="shared" si="4"/>
        <v>9.2592592592592595</v>
      </c>
      <c r="L42" s="20">
        <f>手機紀錄!B41</f>
        <v>80</v>
      </c>
      <c r="M42" s="19">
        <f t="shared" si="5"/>
        <v>8</v>
      </c>
      <c r="N42" s="17">
        <f>生活常規!C41</f>
        <v>98.518518518518519</v>
      </c>
      <c r="O42" s="19">
        <f t="shared" si="6"/>
        <v>14.777777777777777</v>
      </c>
      <c r="P42" s="21">
        <f>秩序評分!C41</f>
        <v>74.400000000000006</v>
      </c>
      <c r="Q42" s="19">
        <f t="shared" si="0"/>
        <v>29.760000000000005</v>
      </c>
      <c r="R42" s="22">
        <f t="shared" si="7"/>
        <v>83.611851851851867</v>
      </c>
      <c r="S42" s="12">
        <f t="shared" si="9"/>
        <v>12</v>
      </c>
    </row>
    <row r="43" spans="1:19" ht="27.95" customHeight="1">
      <c r="A43" s="68" t="s">
        <v>80</v>
      </c>
      <c r="B43" s="30" t="s">
        <v>81</v>
      </c>
      <c r="C43" s="4">
        <v>25</v>
      </c>
      <c r="D43" s="5"/>
      <c r="E43" s="5"/>
      <c r="F43" s="5"/>
      <c r="G43" s="18">
        <f t="shared" si="2"/>
        <v>15</v>
      </c>
      <c r="H43" s="17">
        <f>出席率!C42</f>
        <v>86.4</v>
      </c>
      <c r="I43" s="19">
        <f t="shared" si="3"/>
        <v>8.64</v>
      </c>
      <c r="J43" s="20">
        <f>升旗紀錄!C42</f>
        <v>84</v>
      </c>
      <c r="K43" s="19">
        <f t="shared" si="4"/>
        <v>8.4</v>
      </c>
      <c r="L43" s="20">
        <f>手機紀錄!B42</f>
        <v>99.2</v>
      </c>
      <c r="M43" s="19">
        <f t="shared" si="5"/>
        <v>9.9200000000000017</v>
      </c>
      <c r="N43" s="17">
        <f>生活常規!C42</f>
        <v>99.2</v>
      </c>
      <c r="O43" s="19">
        <f t="shared" si="6"/>
        <v>14.879999999999999</v>
      </c>
      <c r="P43" s="21">
        <f>秩序評分!C42</f>
        <v>87.8</v>
      </c>
      <c r="Q43" s="19">
        <f t="shared" si="0"/>
        <v>35.119999999999997</v>
      </c>
      <c r="R43" s="22">
        <f t="shared" si="7"/>
        <v>91.96</v>
      </c>
      <c r="S43" s="12">
        <f t="shared" si="9"/>
        <v>4</v>
      </c>
    </row>
    <row r="44" spans="1:19" ht="27.95" customHeight="1">
      <c r="A44" s="68" t="s">
        <v>82</v>
      </c>
      <c r="B44" s="30" t="s">
        <v>83</v>
      </c>
      <c r="C44" s="4">
        <v>18</v>
      </c>
      <c r="D44" s="5"/>
      <c r="E44" s="5"/>
      <c r="F44" s="5"/>
      <c r="G44" s="18">
        <f t="shared" si="2"/>
        <v>15</v>
      </c>
      <c r="H44" s="17">
        <f>出席率!C43</f>
        <v>92.222222222222229</v>
      </c>
      <c r="I44" s="19">
        <f t="shared" si="3"/>
        <v>9.2222222222222232</v>
      </c>
      <c r="J44" s="20">
        <f>升旗紀錄!C43</f>
        <v>77.777777777777771</v>
      </c>
      <c r="K44" s="19">
        <f t="shared" si="4"/>
        <v>7.7777777777777777</v>
      </c>
      <c r="L44" s="20">
        <f>手機紀錄!B43</f>
        <v>80</v>
      </c>
      <c r="M44" s="19">
        <f t="shared" si="5"/>
        <v>8</v>
      </c>
      <c r="N44" s="17">
        <f>生活常規!C43</f>
        <v>100</v>
      </c>
      <c r="O44" s="19">
        <f t="shared" si="6"/>
        <v>15</v>
      </c>
      <c r="P44" s="21">
        <f>秩序評分!C43</f>
        <v>87.8</v>
      </c>
      <c r="Q44" s="19">
        <f t="shared" si="0"/>
        <v>35.119999999999997</v>
      </c>
      <c r="R44" s="22">
        <f t="shared" si="7"/>
        <v>90.12</v>
      </c>
      <c r="S44" s="12">
        <f t="shared" si="9"/>
        <v>8</v>
      </c>
    </row>
    <row r="45" spans="1:19" ht="27.95" customHeight="1">
      <c r="A45" s="68" t="s">
        <v>84</v>
      </c>
      <c r="B45" s="30" t="s">
        <v>85</v>
      </c>
      <c r="C45" s="4">
        <v>21</v>
      </c>
      <c r="D45" s="5"/>
      <c r="E45" s="5"/>
      <c r="F45" s="5"/>
      <c r="G45" s="18">
        <f t="shared" si="2"/>
        <v>15</v>
      </c>
      <c r="H45" s="17">
        <f>出席率!C44</f>
        <v>99.047619047619051</v>
      </c>
      <c r="I45" s="19">
        <f t="shared" si="3"/>
        <v>9.9047619047619051</v>
      </c>
      <c r="J45" s="20">
        <f>升旗紀錄!C44</f>
        <v>95.238095238095241</v>
      </c>
      <c r="K45" s="19">
        <f t="shared" si="4"/>
        <v>9.5238095238095237</v>
      </c>
      <c r="L45" s="20">
        <f>手機紀錄!B44</f>
        <v>100</v>
      </c>
      <c r="M45" s="19">
        <f t="shared" si="5"/>
        <v>10</v>
      </c>
      <c r="N45" s="17">
        <f>生活常規!C44</f>
        <v>100</v>
      </c>
      <c r="O45" s="19">
        <f t="shared" si="6"/>
        <v>15</v>
      </c>
      <c r="P45" s="21">
        <f>秩序評分!C44</f>
        <v>78.2</v>
      </c>
      <c r="Q45" s="19">
        <f t="shared" si="0"/>
        <v>31.28</v>
      </c>
      <c r="R45" s="22">
        <f t="shared" si="7"/>
        <v>90.708571428571432</v>
      </c>
      <c r="S45" s="12">
        <f t="shared" si="9"/>
        <v>6</v>
      </c>
    </row>
    <row r="46" spans="1:19" ht="27.95" customHeight="1" thickBot="1">
      <c r="A46" s="69" t="s">
        <v>86</v>
      </c>
      <c r="B46" s="70" t="s">
        <v>87</v>
      </c>
      <c r="C46" s="48">
        <v>20</v>
      </c>
      <c r="D46" s="49"/>
      <c r="E46" s="49"/>
      <c r="F46" s="49"/>
      <c r="G46" s="50">
        <f t="shared" si="2"/>
        <v>15</v>
      </c>
      <c r="H46" s="51">
        <f>出席率!C45</f>
        <v>98</v>
      </c>
      <c r="I46" s="52">
        <f t="shared" si="3"/>
        <v>9.8000000000000007</v>
      </c>
      <c r="J46" s="53">
        <f>升旗紀錄!C45</f>
        <v>95</v>
      </c>
      <c r="K46" s="52">
        <f t="shared" si="4"/>
        <v>9.5</v>
      </c>
      <c r="L46" s="53">
        <f>手機紀錄!B45</f>
        <v>100</v>
      </c>
      <c r="M46" s="52">
        <f t="shared" si="5"/>
        <v>10</v>
      </c>
      <c r="N46" s="51">
        <f>生活常規!C45</f>
        <v>100</v>
      </c>
      <c r="O46" s="52">
        <f t="shared" si="6"/>
        <v>15</v>
      </c>
      <c r="P46" s="54">
        <f>秩序評分!C45</f>
        <v>87.4</v>
      </c>
      <c r="Q46" s="52">
        <f t="shared" si="0"/>
        <v>34.96</v>
      </c>
      <c r="R46" s="55">
        <f t="shared" si="7"/>
        <v>94.259999999999991</v>
      </c>
      <c r="S46" s="71">
        <f t="shared" si="9"/>
        <v>3</v>
      </c>
    </row>
    <row r="47" spans="1:19" ht="20.25" thickTop="1">
      <c r="G47" s="8"/>
      <c r="H47" s="9"/>
      <c r="I47" s="10"/>
      <c r="J47" s="10"/>
      <c r="K47" s="10"/>
      <c r="L47" s="10"/>
      <c r="M47" s="10"/>
      <c r="N47" s="11"/>
    </row>
    <row r="48" spans="1:19" ht="19.5">
      <c r="G48" s="8"/>
      <c r="H48" s="9"/>
      <c r="I48" s="10"/>
      <c r="J48" s="10"/>
      <c r="K48" s="10"/>
      <c r="L48" s="10"/>
      <c r="M48" s="10"/>
      <c r="N48" s="11"/>
    </row>
    <row r="49" spans="7:14">
      <c r="G49" s="8"/>
      <c r="H49" s="8"/>
      <c r="I49" s="8"/>
      <c r="J49" s="8"/>
      <c r="K49" s="8"/>
      <c r="L49" s="8"/>
      <c r="M49" s="8"/>
      <c r="N49" s="11"/>
    </row>
  </sheetData>
  <protectedRanges>
    <protectedRange password="E423" sqref="D5:F46 H5:H46 N5:N46 P5:P46" name="範圍1"/>
  </protectedRanges>
  <mergeCells count="24">
    <mergeCell ref="H3:H4"/>
    <mergeCell ref="I3:I4"/>
    <mergeCell ref="N3:N4"/>
    <mergeCell ref="O3:O4"/>
    <mergeCell ref="A1:B1"/>
    <mergeCell ref="C1:S1"/>
    <mergeCell ref="A2:A4"/>
    <mergeCell ref="B2:B4"/>
    <mergeCell ref="C2:C4"/>
    <mergeCell ref="N2:O2"/>
    <mergeCell ref="R3:R4"/>
    <mergeCell ref="S3:S4"/>
    <mergeCell ref="D2:G2"/>
    <mergeCell ref="H2:I2"/>
    <mergeCell ref="G3:G4"/>
    <mergeCell ref="P2:Q2"/>
    <mergeCell ref="P3:P4"/>
    <mergeCell ref="Q3:Q4"/>
    <mergeCell ref="J2:K2"/>
    <mergeCell ref="J3:J4"/>
    <mergeCell ref="K3:K4"/>
    <mergeCell ref="L2:M2"/>
    <mergeCell ref="L3:L4"/>
    <mergeCell ref="M3:M4"/>
  </mergeCells>
  <phoneticPr fontId="1" type="noConversion"/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B1" workbookViewId="0">
      <selection activeCell="F46" sqref="F46"/>
    </sheetView>
  </sheetViews>
  <sheetFormatPr defaultRowHeight="16.5"/>
  <cols>
    <col min="2" max="2" width="12.5" bestFit="1" customWidth="1"/>
    <col min="3" max="3" width="11" bestFit="1" customWidth="1"/>
  </cols>
  <sheetData>
    <row r="1" spans="1:8" ht="16.5" customHeight="1">
      <c r="A1" s="139" t="s">
        <v>0</v>
      </c>
      <c r="B1" s="142" t="s">
        <v>1</v>
      </c>
      <c r="C1" s="145" t="s">
        <v>92</v>
      </c>
      <c r="D1" s="145" t="s">
        <v>2</v>
      </c>
      <c r="E1" s="145" t="s">
        <v>93</v>
      </c>
      <c r="F1" s="157" t="s">
        <v>108</v>
      </c>
      <c r="G1" s="157" t="s">
        <v>109</v>
      </c>
    </row>
    <row r="2" spans="1:8" ht="16.5" customHeight="1">
      <c r="A2" s="140"/>
      <c r="B2" s="143"/>
      <c r="C2" s="146"/>
      <c r="D2" s="146"/>
      <c r="E2" s="146"/>
      <c r="F2" s="157"/>
      <c r="G2" s="157"/>
    </row>
    <row r="3" spans="1:8" ht="16.5" customHeight="1" thickBot="1">
      <c r="A3" s="159"/>
      <c r="B3" s="144"/>
      <c r="C3" s="146"/>
      <c r="D3" s="146"/>
      <c r="E3" s="146"/>
      <c r="F3" s="158"/>
      <c r="G3" s="158"/>
    </row>
    <row r="4" spans="1:8" ht="21" thickTop="1" thickBot="1">
      <c r="A4" s="119" t="s">
        <v>9</v>
      </c>
      <c r="B4" s="113" t="s">
        <v>10</v>
      </c>
      <c r="C4" s="100">
        <f>100-((E4/(D4*5))*100)</f>
        <v>88.148148148148152</v>
      </c>
      <c r="D4" s="35">
        <v>27</v>
      </c>
      <c r="E4" s="120">
        <f>F4+G4</f>
        <v>16</v>
      </c>
      <c r="F4" s="121">
        <v>16</v>
      </c>
      <c r="G4" s="122"/>
      <c r="H4" s="23"/>
    </row>
    <row r="5" spans="1:8" ht="21" thickTop="1" thickBot="1">
      <c r="A5" s="119" t="s">
        <v>11</v>
      </c>
      <c r="B5" s="115" t="s">
        <v>129</v>
      </c>
      <c r="C5" s="27">
        <f t="shared" ref="C5:C45" si="0">100-((E5/(D5*5))*100)</f>
        <v>93.84615384615384</v>
      </c>
      <c r="D5" s="4">
        <v>26</v>
      </c>
      <c r="E5" s="120">
        <f t="shared" ref="E5:E45" si="1">F5+G5</f>
        <v>8</v>
      </c>
      <c r="F5" s="31">
        <v>8</v>
      </c>
      <c r="G5" s="122"/>
      <c r="H5" s="23"/>
    </row>
    <row r="6" spans="1:8" ht="21" thickTop="1" thickBot="1">
      <c r="A6" s="119" t="s">
        <v>12</v>
      </c>
      <c r="B6" s="115" t="s">
        <v>13</v>
      </c>
      <c r="C6" s="27">
        <f t="shared" si="0"/>
        <v>87.61904761904762</v>
      </c>
      <c r="D6" s="4">
        <v>21</v>
      </c>
      <c r="E6" s="120">
        <f t="shared" si="1"/>
        <v>13</v>
      </c>
      <c r="F6" s="31">
        <v>13</v>
      </c>
      <c r="G6" s="122"/>
      <c r="H6" s="23"/>
    </row>
    <row r="7" spans="1:8" ht="21" thickTop="1" thickBot="1">
      <c r="A7" s="119" t="s">
        <v>14</v>
      </c>
      <c r="B7" s="115" t="s">
        <v>15</v>
      </c>
      <c r="C7" s="27">
        <f t="shared" si="0"/>
        <v>69.444444444444443</v>
      </c>
      <c r="D7" s="4">
        <v>36</v>
      </c>
      <c r="E7" s="120">
        <f t="shared" si="1"/>
        <v>55</v>
      </c>
      <c r="F7" s="31">
        <v>55</v>
      </c>
      <c r="G7" s="122"/>
      <c r="H7" s="23"/>
    </row>
    <row r="8" spans="1:8" ht="21" thickTop="1" thickBot="1">
      <c r="A8" s="119" t="s">
        <v>16</v>
      </c>
      <c r="B8" s="115" t="s">
        <v>104</v>
      </c>
      <c r="C8" s="27">
        <f t="shared" si="0"/>
        <v>91.111111111111114</v>
      </c>
      <c r="D8" s="4">
        <v>36</v>
      </c>
      <c r="E8" s="120">
        <f t="shared" si="1"/>
        <v>16</v>
      </c>
      <c r="F8" s="31">
        <v>16</v>
      </c>
      <c r="G8" s="122"/>
      <c r="H8" s="23"/>
    </row>
    <row r="9" spans="1:8" ht="21" thickTop="1" thickBot="1">
      <c r="A9" s="119" t="s">
        <v>18</v>
      </c>
      <c r="B9" s="115" t="s">
        <v>19</v>
      </c>
      <c r="C9" s="27">
        <f t="shared" si="0"/>
        <v>96.666666666666671</v>
      </c>
      <c r="D9" s="4">
        <v>18</v>
      </c>
      <c r="E9" s="120">
        <f t="shared" si="1"/>
        <v>3</v>
      </c>
      <c r="F9" s="31">
        <v>3</v>
      </c>
      <c r="G9" s="122"/>
      <c r="H9" s="23"/>
    </row>
    <row r="10" spans="1:8" ht="21" thickTop="1" thickBot="1">
      <c r="A10" s="119" t="s">
        <v>20</v>
      </c>
      <c r="B10" s="115" t="s">
        <v>21</v>
      </c>
      <c r="C10" s="27">
        <f t="shared" si="0"/>
        <v>96.470588235294116</v>
      </c>
      <c r="D10" s="4">
        <v>17</v>
      </c>
      <c r="E10" s="120">
        <f t="shared" si="1"/>
        <v>3</v>
      </c>
      <c r="F10" s="31">
        <v>3</v>
      </c>
      <c r="G10" s="122"/>
      <c r="H10" s="23"/>
    </row>
    <row r="11" spans="1:8" ht="21" thickTop="1" thickBot="1">
      <c r="A11" s="119" t="s">
        <v>22</v>
      </c>
      <c r="B11" s="115" t="s">
        <v>23</v>
      </c>
      <c r="C11" s="27">
        <f t="shared" si="0"/>
        <v>97.5</v>
      </c>
      <c r="D11" s="4">
        <v>24</v>
      </c>
      <c r="E11" s="120">
        <f t="shared" si="1"/>
        <v>3</v>
      </c>
      <c r="F11" s="31">
        <v>3</v>
      </c>
      <c r="G11" s="122"/>
      <c r="H11" s="23"/>
    </row>
    <row r="12" spans="1:8" ht="21" thickTop="1" thickBot="1">
      <c r="A12" s="119" t="s">
        <v>24</v>
      </c>
      <c r="B12" s="115" t="s">
        <v>25</v>
      </c>
      <c r="C12" s="27">
        <f t="shared" si="0"/>
        <v>95.652173913043484</v>
      </c>
      <c r="D12" s="4">
        <v>23</v>
      </c>
      <c r="E12" s="120">
        <f t="shared" si="1"/>
        <v>5</v>
      </c>
      <c r="F12" s="31">
        <v>5</v>
      </c>
      <c r="G12" s="122"/>
      <c r="H12" s="23"/>
    </row>
    <row r="13" spans="1:8" ht="21" thickTop="1" thickBot="1">
      <c r="A13" s="119" t="s">
        <v>26</v>
      </c>
      <c r="B13" s="115" t="s">
        <v>27</v>
      </c>
      <c r="C13" s="27">
        <f t="shared" si="0"/>
        <v>85.6</v>
      </c>
      <c r="D13" s="4">
        <v>25</v>
      </c>
      <c r="E13" s="120">
        <f t="shared" si="1"/>
        <v>18</v>
      </c>
      <c r="F13" s="31">
        <v>18</v>
      </c>
      <c r="G13" s="122"/>
      <c r="H13" s="23"/>
    </row>
    <row r="14" spans="1:8" ht="21" thickTop="1" thickBot="1">
      <c r="A14" s="119" t="s">
        <v>28</v>
      </c>
      <c r="B14" s="115" t="s">
        <v>29</v>
      </c>
      <c r="C14" s="27">
        <f t="shared" si="0"/>
        <v>87.5</v>
      </c>
      <c r="D14" s="4">
        <v>24</v>
      </c>
      <c r="E14" s="120">
        <f t="shared" si="1"/>
        <v>15</v>
      </c>
      <c r="F14" s="31">
        <v>15</v>
      </c>
      <c r="G14" s="122"/>
      <c r="H14" s="23"/>
    </row>
    <row r="15" spans="1:8" ht="21" thickTop="1" thickBot="1">
      <c r="A15" s="119" t="s">
        <v>30</v>
      </c>
      <c r="B15" s="115" t="s">
        <v>31</v>
      </c>
      <c r="C15" s="27">
        <f t="shared" si="0"/>
        <v>92.222222222222229</v>
      </c>
      <c r="D15" s="4">
        <v>36</v>
      </c>
      <c r="E15" s="120">
        <f t="shared" si="1"/>
        <v>14</v>
      </c>
      <c r="F15" s="31">
        <v>14</v>
      </c>
      <c r="G15" s="122"/>
      <c r="H15" s="23"/>
    </row>
    <row r="16" spans="1:8" ht="21" thickTop="1" thickBot="1">
      <c r="A16" s="119" t="s">
        <v>32</v>
      </c>
      <c r="B16" s="115" t="s">
        <v>33</v>
      </c>
      <c r="C16" s="27">
        <f t="shared" si="0"/>
        <v>81.111111111111114</v>
      </c>
      <c r="D16" s="4">
        <v>36</v>
      </c>
      <c r="E16" s="120">
        <f t="shared" si="1"/>
        <v>34</v>
      </c>
      <c r="F16" s="31">
        <v>34</v>
      </c>
      <c r="G16" s="122"/>
      <c r="H16" s="23"/>
    </row>
    <row r="17" spans="1:8" ht="21" thickTop="1" thickBot="1">
      <c r="A17" s="119" t="s">
        <v>34</v>
      </c>
      <c r="B17" s="116" t="s">
        <v>35</v>
      </c>
      <c r="C17" s="106">
        <f t="shared" si="0"/>
        <v>93.333333333333329</v>
      </c>
      <c r="D17" s="48">
        <v>21</v>
      </c>
      <c r="E17" s="120">
        <f t="shared" si="1"/>
        <v>7</v>
      </c>
      <c r="F17" s="124">
        <v>7</v>
      </c>
      <c r="G17" s="122"/>
      <c r="H17" s="23"/>
    </row>
    <row r="18" spans="1:8" ht="21" thickTop="1" thickBot="1">
      <c r="A18" s="126" t="s">
        <v>36</v>
      </c>
      <c r="B18" s="113" t="s">
        <v>37</v>
      </c>
      <c r="C18" s="108">
        <f t="shared" si="0"/>
        <v>86.428571428571431</v>
      </c>
      <c r="D18" s="35">
        <v>28</v>
      </c>
      <c r="E18" s="120">
        <f t="shared" si="1"/>
        <v>19</v>
      </c>
      <c r="F18" s="121">
        <v>19</v>
      </c>
      <c r="G18" s="122"/>
      <c r="H18" s="23"/>
    </row>
    <row r="19" spans="1:8" ht="21" thickTop="1" thickBot="1">
      <c r="A19" s="126" t="s">
        <v>38</v>
      </c>
      <c r="B19" s="115" t="s">
        <v>145</v>
      </c>
      <c r="C19" s="16">
        <f t="shared" si="0"/>
        <v>86.666666666666671</v>
      </c>
      <c r="D19" s="4">
        <v>9</v>
      </c>
      <c r="E19" s="120">
        <f t="shared" si="1"/>
        <v>6</v>
      </c>
      <c r="F19" s="31">
        <v>6</v>
      </c>
      <c r="G19" s="123"/>
      <c r="H19" s="23"/>
    </row>
    <row r="20" spans="1:8" ht="21" thickTop="1" thickBot="1">
      <c r="A20" s="126" t="s">
        <v>40</v>
      </c>
      <c r="B20" s="115" t="s">
        <v>39</v>
      </c>
      <c r="C20" s="16">
        <f t="shared" si="0"/>
        <v>93.043478260869563</v>
      </c>
      <c r="D20" s="4">
        <v>23</v>
      </c>
      <c r="E20" s="120">
        <f t="shared" si="1"/>
        <v>8</v>
      </c>
      <c r="F20" s="31">
        <v>8</v>
      </c>
      <c r="G20" s="123"/>
      <c r="H20" s="23"/>
    </row>
    <row r="21" spans="1:8" ht="21" thickTop="1" thickBot="1">
      <c r="A21" s="126" t="s">
        <v>41</v>
      </c>
      <c r="B21" s="115" t="s">
        <v>42</v>
      </c>
      <c r="C21" s="16">
        <f t="shared" si="0"/>
        <v>91.2</v>
      </c>
      <c r="D21" s="4">
        <v>25</v>
      </c>
      <c r="E21" s="120">
        <f t="shared" si="1"/>
        <v>11</v>
      </c>
      <c r="F21" s="31">
        <v>11</v>
      </c>
      <c r="G21" s="123"/>
      <c r="H21" s="23"/>
    </row>
    <row r="22" spans="1:8" ht="21" thickTop="1" thickBot="1">
      <c r="A22" s="126" t="s">
        <v>43</v>
      </c>
      <c r="B22" s="115" t="s">
        <v>44</v>
      </c>
      <c r="C22" s="16">
        <f t="shared" si="0"/>
        <v>92.121212121212125</v>
      </c>
      <c r="D22" s="4">
        <v>33</v>
      </c>
      <c r="E22" s="120">
        <f t="shared" si="1"/>
        <v>13</v>
      </c>
      <c r="F22" s="31">
        <v>13</v>
      </c>
      <c r="G22" s="123"/>
      <c r="H22" s="23"/>
    </row>
    <row r="23" spans="1:8" ht="21" thickTop="1" thickBot="1">
      <c r="A23" s="126" t="s">
        <v>45</v>
      </c>
      <c r="B23" s="115" t="s">
        <v>46</v>
      </c>
      <c r="C23" s="16">
        <f t="shared" si="0"/>
        <v>89.65517241379311</v>
      </c>
      <c r="D23" s="4">
        <v>29</v>
      </c>
      <c r="E23" s="120">
        <f t="shared" si="1"/>
        <v>15</v>
      </c>
      <c r="F23" s="31">
        <v>15</v>
      </c>
      <c r="G23" s="123"/>
      <c r="H23" s="23"/>
    </row>
    <row r="24" spans="1:8" ht="21" thickTop="1" thickBot="1">
      <c r="A24" s="126" t="s">
        <v>47</v>
      </c>
      <c r="B24" s="115" t="s">
        <v>48</v>
      </c>
      <c r="C24" s="16">
        <f t="shared" si="0"/>
        <v>60</v>
      </c>
      <c r="D24" s="4">
        <v>6</v>
      </c>
      <c r="E24" s="120">
        <f t="shared" si="1"/>
        <v>12</v>
      </c>
      <c r="F24" s="31">
        <v>12</v>
      </c>
      <c r="G24" s="123"/>
      <c r="H24" s="23"/>
    </row>
    <row r="25" spans="1:8" ht="21" thickTop="1" thickBot="1">
      <c r="A25" s="126" t="s">
        <v>49</v>
      </c>
      <c r="B25" s="115" t="s">
        <v>50</v>
      </c>
      <c r="C25" s="16">
        <f t="shared" si="0"/>
        <v>95.384615384615387</v>
      </c>
      <c r="D25" s="4">
        <v>26</v>
      </c>
      <c r="E25" s="120">
        <f t="shared" si="1"/>
        <v>6</v>
      </c>
      <c r="F25" s="31">
        <v>6</v>
      </c>
      <c r="G25" s="123"/>
      <c r="H25" s="23"/>
    </row>
    <row r="26" spans="1:8" ht="21" thickTop="1" thickBot="1">
      <c r="A26" s="126" t="s">
        <v>51</v>
      </c>
      <c r="B26" s="115" t="s">
        <v>52</v>
      </c>
      <c r="C26" s="16">
        <f t="shared" si="0"/>
        <v>90</v>
      </c>
      <c r="D26" s="4">
        <v>26</v>
      </c>
      <c r="E26" s="120">
        <f t="shared" si="1"/>
        <v>13</v>
      </c>
      <c r="F26" s="31">
        <v>13</v>
      </c>
      <c r="G26" s="123"/>
      <c r="H26" s="23"/>
    </row>
    <row r="27" spans="1:8" ht="21" thickTop="1" thickBot="1">
      <c r="A27" s="126" t="s">
        <v>53</v>
      </c>
      <c r="B27" s="115" t="s">
        <v>54</v>
      </c>
      <c r="C27" s="16">
        <f t="shared" si="0"/>
        <v>81.818181818181813</v>
      </c>
      <c r="D27" s="4">
        <v>22</v>
      </c>
      <c r="E27" s="120">
        <f t="shared" si="1"/>
        <v>20</v>
      </c>
      <c r="F27" s="31">
        <v>20</v>
      </c>
      <c r="G27" s="123"/>
      <c r="H27" s="23"/>
    </row>
    <row r="28" spans="1:8" ht="21" thickTop="1" thickBot="1">
      <c r="A28" s="126" t="s">
        <v>55</v>
      </c>
      <c r="B28" s="115" t="s">
        <v>56</v>
      </c>
      <c r="C28" s="16">
        <f t="shared" si="0"/>
        <v>95</v>
      </c>
      <c r="D28" s="4">
        <v>20</v>
      </c>
      <c r="E28" s="120">
        <f t="shared" si="1"/>
        <v>5</v>
      </c>
      <c r="F28" s="31">
        <v>5</v>
      </c>
      <c r="G28" s="123"/>
      <c r="H28" s="23"/>
    </row>
    <row r="29" spans="1:8" ht="21" thickTop="1" thickBot="1">
      <c r="A29" s="126" t="s">
        <v>57</v>
      </c>
      <c r="B29" s="115" t="s">
        <v>58</v>
      </c>
      <c r="C29" s="16">
        <f t="shared" si="0"/>
        <v>90</v>
      </c>
      <c r="D29" s="4">
        <v>32</v>
      </c>
      <c r="E29" s="120">
        <f t="shared" si="1"/>
        <v>16</v>
      </c>
      <c r="F29" s="31">
        <v>16</v>
      </c>
      <c r="G29" s="123"/>
      <c r="H29" s="23"/>
    </row>
    <row r="30" spans="1:8" ht="21" thickTop="1" thickBot="1">
      <c r="A30" s="126" t="s">
        <v>59</v>
      </c>
      <c r="B30" s="115" t="s">
        <v>60</v>
      </c>
      <c r="C30" s="16">
        <f t="shared" si="0"/>
        <v>91.875</v>
      </c>
      <c r="D30" s="4">
        <v>32</v>
      </c>
      <c r="E30" s="120">
        <f t="shared" si="1"/>
        <v>13</v>
      </c>
      <c r="F30" s="31">
        <v>13</v>
      </c>
      <c r="G30" s="123"/>
      <c r="H30" s="23"/>
    </row>
    <row r="31" spans="1:8" ht="21" thickTop="1" thickBot="1">
      <c r="A31" s="126" t="s">
        <v>61</v>
      </c>
      <c r="B31" s="116" t="s">
        <v>62</v>
      </c>
      <c r="C31" s="109">
        <f t="shared" si="0"/>
        <v>96.92307692307692</v>
      </c>
      <c r="D31" s="48">
        <v>13</v>
      </c>
      <c r="E31" s="120">
        <f t="shared" si="1"/>
        <v>2</v>
      </c>
      <c r="F31" s="124">
        <v>2</v>
      </c>
      <c r="G31" s="125"/>
      <c r="H31" s="23"/>
    </row>
    <row r="32" spans="1:8" ht="21" thickTop="1" thickBot="1">
      <c r="A32" s="126" t="s">
        <v>63</v>
      </c>
      <c r="B32" s="113" t="s">
        <v>64</v>
      </c>
      <c r="C32" s="110">
        <f t="shared" si="0"/>
        <v>80</v>
      </c>
      <c r="D32" s="35">
        <v>16</v>
      </c>
      <c r="E32" s="120">
        <f t="shared" si="1"/>
        <v>16</v>
      </c>
      <c r="F32" s="121">
        <v>16</v>
      </c>
      <c r="G32" s="122"/>
      <c r="H32" s="23"/>
    </row>
    <row r="33" spans="1:8" ht="21" thickTop="1" thickBot="1">
      <c r="A33" s="126" t="s">
        <v>65</v>
      </c>
      <c r="B33" s="115" t="s">
        <v>123</v>
      </c>
      <c r="C33" s="15">
        <f t="shared" si="0"/>
        <v>72.857142857142861</v>
      </c>
      <c r="D33" s="4">
        <v>14</v>
      </c>
      <c r="E33" s="120">
        <f t="shared" si="1"/>
        <v>19</v>
      </c>
      <c r="F33" s="31">
        <v>19</v>
      </c>
      <c r="G33" s="123"/>
      <c r="H33" s="23"/>
    </row>
    <row r="34" spans="1:8" ht="21" thickTop="1" thickBot="1">
      <c r="A34" s="126" t="s">
        <v>66</v>
      </c>
      <c r="B34" s="115" t="s">
        <v>124</v>
      </c>
      <c r="C34" s="15">
        <f t="shared" si="0"/>
        <v>87.27272727272728</v>
      </c>
      <c r="D34" s="4">
        <v>22</v>
      </c>
      <c r="E34" s="120">
        <f t="shared" si="1"/>
        <v>14</v>
      </c>
      <c r="F34" s="31">
        <v>14</v>
      </c>
      <c r="G34" s="123"/>
      <c r="H34" s="23"/>
    </row>
    <row r="35" spans="1:8" ht="21" thickTop="1" thickBot="1">
      <c r="A35" s="126" t="s">
        <v>67</v>
      </c>
      <c r="B35" s="115" t="s">
        <v>69</v>
      </c>
      <c r="C35" s="15">
        <f t="shared" si="0"/>
        <v>75.333333333333329</v>
      </c>
      <c r="D35" s="4">
        <v>30</v>
      </c>
      <c r="E35" s="120">
        <f t="shared" si="1"/>
        <v>37</v>
      </c>
      <c r="F35" s="31">
        <v>37</v>
      </c>
      <c r="G35" s="123"/>
      <c r="H35" s="23"/>
    </row>
    <row r="36" spans="1:8" ht="21" thickTop="1" thickBot="1">
      <c r="A36" s="126" t="s">
        <v>68</v>
      </c>
      <c r="B36" s="115" t="s">
        <v>94</v>
      </c>
      <c r="C36" s="15">
        <f t="shared" si="0"/>
        <v>77.931034482758619</v>
      </c>
      <c r="D36" s="4">
        <v>29</v>
      </c>
      <c r="E36" s="120">
        <f t="shared" si="1"/>
        <v>32</v>
      </c>
      <c r="F36" s="31">
        <v>32</v>
      </c>
      <c r="G36" s="123"/>
      <c r="H36" s="23"/>
    </row>
    <row r="37" spans="1:8" ht="21" thickTop="1" thickBot="1">
      <c r="A37" s="126" t="s">
        <v>70</v>
      </c>
      <c r="B37" s="115" t="s">
        <v>71</v>
      </c>
      <c r="C37" s="15">
        <f t="shared" si="0"/>
        <v>97.777777777777771</v>
      </c>
      <c r="D37" s="4">
        <v>18</v>
      </c>
      <c r="E37" s="120">
        <f t="shared" si="1"/>
        <v>2</v>
      </c>
      <c r="F37" s="31">
        <v>2</v>
      </c>
      <c r="G37" s="123"/>
      <c r="H37" s="23"/>
    </row>
    <row r="38" spans="1:8" ht="21" thickTop="1" thickBot="1">
      <c r="A38" s="126" t="s">
        <v>72</v>
      </c>
      <c r="B38" s="115" t="s">
        <v>73</v>
      </c>
      <c r="C38" s="15">
        <f t="shared" si="0"/>
        <v>93.333333333333329</v>
      </c>
      <c r="D38" s="4">
        <v>15</v>
      </c>
      <c r="E38" s="120">
        <f t="shared" si="1"/>
        <v>5</v>
      </c>
      <c r="F38" s="31">
        <v>5</v>
      </c>
      <c r="G38" s="123"/>
      <c r="H38" s="23"/>
    </row>
    <row r="39" spans="1:8" ht="21" thickTop="1" thickBot="1">
      <c r="A39" s="126" t="s">
        <v>74</v>
      </c>
      <c r="B39" s="115" t="s">
        <v>75</v>
      </c>
      <c r="C39" s="15">
        <f t="shared" si="0"/>
        <v>73.84615384615384</v>
      </c>
      <c r="D39" s="4">
        <v>26</v>
      </c>
      <c r="E39" s="120">
        <f t="shared" si="1"/>
        <v>34</v>
      </c>
      <c r="F39" s="31">
        <v>34</v>
      </c>
      <c r="G39" s="123"/>
      <c r="H39" s="23"/>
    </row>
    <row r="40" spans="1:8" ht="21" thickTop="1" thickBot="1">
      <c r="A40" s="126" t="s">
        <v>76</v>
      </c>
      <c r="B40" s="115" t="s">
        <v>77</v>
      </c>
      <c r="C40" s="15">
        <f t="shared" si="0"/>
        <v>89.6</v>
      </c>
      <c r="D40" s="4">
        <v>25</v>
      </c>
      <c r="E40" s="120">
        <f t="shared" si="1"/>
        <v>13</v>
      </c>
      <c r="F40" s="31">
        <v>13</v>
      </c>
      <c r="G40" s="123"/>
      <c r="H40" s="23"/>
    </row>
    <row r="41" spans="1:8" ht="21" thickTop="1" thickBot="1">
      <c r="A41" s="126" t="s">
        <v>78</v>
      </c>
      <c r="B41" s="115" t="s">
        <v>79</v>
      </c>
      <c r="C41" s="15">
        <f t="shared" si="0"/>
        <v>88.148148148148152</v>
      </c>
      <c r="D41" s="4">
        <v>27</v>
      </c>
      <c r="E41" s="120">
        <f t="shared" si="1"/>
        <v>16</v>
      </c>
      <c r="F41" s="31">
        <v>16</v>
      </c>
      <c r="G41" s="123"/>
      <c r="H41" s="23"/>
    </row>
    <row r="42" spans="1:8" ht="21" thickTop="1" thickBot="1">
      <c r="A42" s="126" t="s">
        <v>80</v>
      </c>
      <c r="B42" s="115" t="s">
        <v>81</v>
      </c>
      <c r="C42" s="15">
        <f t="shared" si="0"/>
        <v>86.4</v>
      </c>
      <c r="D42" s="4">
        <v>25</v>
      </c>
      <c r="E42" s="120">
        <f t="shared" si="1"/>
        <v>17</v>
      </c>
      <c r="F42" s="31">
        <v>17</v>
      </c>
      <c r="G42" s="123"/>
      <c r="H42" s="23"/>
    </row>
    <row r="43" spans="1:8" ht="21" thickTop="1" thickBot="1">
      <c r="A43" s="126" t="s">
        <v>82</v>
      </c>
      <c r="B43" s="115" t="s">
        <v>83</v>
      </c>
      <c r="C43" s="15">
        <f t="shared" si="0"/>
        <v>92.222222222222229</v>
      </c>
      <c r="D43" s="4">
        <v>18</v>
      </c>
      <c r="E43" s="120">
        <f t="shared" si="1"/>
        <v>7</v>
      </c>
      <c r="F43" s="31">
        <v>7</v>
      </c>
      <c r="G43" s="123"/>
      <c r="H43" s="23"/>
    </row>
    <row r="44" spans="1:8" ht="21" thickTop="1" thickBot="1">
      <c r="A44" s="126" t="s">
        <v>84</v>
      </c>
      <c r="B44" s="115" t="s">
        <v>85</v>
      </c>
      <c r="C44" s="15">
        <f t="shared" si="0"/>
        <v>99.047619047619051</v>
      </c>
      <c r="D44" s="4">
        <v>21</v>
      </c>
      <c r="E44" s="120">
        <f t="shared" si="1"/>
        <v>1</v>
      </c>
      <c r="F44" s="31">
        <v>1</v>
      </c>
      <c r="G44" s="123"/>
      <c r="H44" s="23"/>
    </row>
    <row r="45" spans="1:8" ht="21" thickTop="1" thickBot="1">
      <c r="A45" s="126" t="s">
        <v>95</v>
      </c>
      <c r="B45" s="116" t="s">
        <v>87</v>
      </c>
      <c r="C45" s="111">
        <f t="shared" si="0"/>
        <v>98</v>
      </c>
      <c r="D45" s="48">
        <v>20</v>
      </c>
      <c r="E45" s="120">
        <f t="shared" si="1"/>
        <v>2</v>
      </c>
      <c r="F45" s="124">
        <v>2</v>
      </c>
      <c r="G45" s="125"/>
      <c r="H45" s="23"/>
    </row>
    <row r="46" spans="1:8" ht="20.25" thickTop="1">
      <c r="E46" s="25"/>
      <c r="F46" s="26"/>
      <c r="G46" s="8"/>
    </row>
    <row r="47" spans="1:8" ht="19.5">
      <c r="E47" s="25"/>
      <c r="F47" s="26"/>
      <c r="G47" s="8"/>
    </row>
    <row r="48" spans="1:8" ht="19.5">
      <c r="E48" s="25"/>
      <c r="F48" s="26"/>
      <c r="G48" s="8"/>
    </row>
    <row r="49" spans="5:7" ht="19.5">
      <c r="E49" s="25"/>
      <c r="F49" s="26"/>
      <c r="G49" s="8"/>
    </row>
  </sheetData>
  <mergeCells count="7">
    <mergeCell ref="F1:F3"/>
    <mergeCell ref="G1:G3"/>
    <mergeCell ref="A1:A3"/>
    <mergeCell ref="B1:B3"/>
    <mergeCell ref="C1:C3"/>
    <mergeCell ref="D1:D3"/>
    <mergeCell ref="E1:E3"/>
  </mergeCells>
  <phoneticPr fontId="1" type="noConversion"/>
  <pageMargins left="0.7" right="0.7" top="0.75" bottom="0.75" header="0.3" footer="0.3"/>
  <pageSetup paperSize="9" orientation="portrait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B21" workbookViewId="0">
      <selection activeCell="J34" sqref="J34"/>
    </sheetView>
  </sheetViews>
  <sheetFormatPr defaultRowHeight="16.5"/>
  <cols>
    <col min="2" max="2" width="12.5" bestFit="1" customWidth="1"/>
    <col min="3" max="3" width="10.5" bestFit="1" customWidth="1"/>
  </cols>
  <sheetData>
    <row r="1" spans="1:5">
      <c r="A1" s="160" t="s">
        <v>0</v>
      </c>
      <c r="B1" s="161" t="s">
        <v>1</v>
      </c>
      <c r="C1" s="162" t="s">
        <v>96</v>
      </c>
      <c r="D1" s="162" t="s">
        <v>2</v>
      </c>
      <c r="E1" s="162" t="s">
        <v>97</v>
      </c>
    </row>
    <row r="2" spans="1:5">
      <c r="A2" s="160"/>
      <c r="B2" s="161"/>
      <c r="C2" s="162"/>
      <c r="D2" s="162"/>
      <c r="E2" s="162"/>
    </row>
    <row r="3" spans="1:5" ht="17.25" thickBot="1">
      <c r="A3" s="160"/>
      <c r="B3" s="144"/>
      <c r="C3" s="163"/>
      <c r="D3" s="163"/>
      <c r="E3" s="163"/>
    </row>
    <row r="4" spans="1:5" ht="20.25" thickTop="1">
      <c r="A4" s="118" t="s">
        <v>9</v>
      </c>
      <c r="B4" s="113" t="s">
        <v>10</v>
      </c>
      <c r="C4" s="100">
        <f>100-((E4/(D4*1))*100)</f>
        <v>77.777777777777771</v>
      </c>
      <c r="D4" s="35">
        <v>27</v>
      </c>
      <c r="E4" s="101">
        <v>6</v>
      </c>
    </row>
    <row r="5" spans="1:5" ht="19.5">
      <c r="A5" s="118" t="s">
        <v>11</v>
      </c>
      <c r="B5" s="115" t="s">
        <v>129</v>
      </c>
      <c r="C5" s="27">
        <f t="shared" ref="C5:C17" si="0">100-((E5/(D5*1))*100)</f>
        <v>88.461538461538467</v>
      </c>
      <c r="D5" s="4">
        <v>26</v>
      </c>
      <c r="E5" s="103">
        <v>3</v>
      </c>
    </row>
    <row r="6" spans="1:5" ht="19.5">
      <c r="A6" s="118" t="s">
        <v>12</v>
      </c>
      <c r="B6" s="115" t="s">
        <v>13</v>
      </c>
      <c r="C6" s="27">
        <f t="shared" si="0"/>
        <v>100</v>
      </c>
      <c r="D6" s="4">
        <v>21</v>
      </c>
      <c r="E6" s="103">
        <v>0</v>
      </c>
    </row>
    <row r="7" spans="1:5" ht="19.5">
      <c r="A7" s="118" t="s">
        <v>14</v>
      </c>
      <c r="B7" s="115" t="s">
        <v>121</v>
      </c>
      <c r="C7" s="27">
        <f t="shared" si="0"/>
        <v>77.777777777777771</v>
      </c>
      <c r="D7" s="4">
        <v>36</v>
      </c>
      <c r="E7" s="103">
        <v>8</v>
      </c>
    </row>
    <row r="8" spans="1:5" ht="19.5">
      <c r="A8" s="118" t="s">
        <v>16</v>
      </c>
      <c r="B8" s="115" t="s">
        <v>122</v>
      </c>
      <c r="C8" s="27">
        <f t="shared" si="0"/>
        <v>61.111111111111107</v>
      </c>
      <c r="D8" s="4">
        <v>36</v>
      </c>
      <c r="E8" s="103">
        <v>14</v>
      </c>
    </row>
    <row r="9" spans="1:5" ht="19.5">
      <c r="A9" s="118" t="s">
        <v>18</v>
      </c>
      <c r="B9" s="115" t="s">
        <v>19</v>
      </c>
      <c r="C9" s="27">
        <f t="shared" si="0"/>
        <v>83.333333333333343</v>
      </c>
      <c r="D9" s="4">
        <v>18</v>
      </c>
      <c r="E9" s="103">
        <v>3</v>
      </c>
    </row>
    <row r="10" spans="1:5" ht="19.5">
      <c r="A10" s="118" t="s">
        <v>20</v>
      </c>
      <c r="B10" s="115" t="s">
        <v>21</v>
      </c>
      <c r="C10" s="27">
        <f t="shared" si="0"/>
        <v>94.117647058823536</v>
      </c>
      <c r="D10" s="4">
        <v>17</v>
      </c>
      <c r="E10" s="103">
        <v>1</v>
      </c>
    </row>
    <row r="11" spans="1:5" ht="19.5">
      <c r="A11" s="118" t="s">
        <v>22</v>
      </c>
      <c r="B11" s="115" t="s">
        <v>23</v>
      </c>
      <c r="C11" s="27">
        <f t="shared" si="0"/>
        <v>91.666666666666671</v>
      </c>
      <c r="D11" s="4">
        <v>24</v>
      </c>
      <c r="E11" s="103">
        <v>2</v>
      </c>
    </row>
    <row r="12" spans="1:5" ht="19.5">
      <c r="A12" s="118" t="s">
        <v>24</v>
      </c>
      <c r="B12" s="115" t="s">
        <v>25</v>
      </c>
      <c r="C12" s="27">
        <f t="shared" si="0"/>
        <v>95.652173913043484</v>
      </c>
      <c r="D12" s="4">
        <v>23</v>
      </c>
      <c r="E12" s="103">
        <v>1</v>
      </c>
    </row>
    <row r="13" spans="1:5" ht="19.5">
      <c r="A13" s="118" t="s">
        <v>26</v>
      </c>
      <c r="B13" s="115" t="s">
        <v>27</v>
      </c>
      <c r="C13" s="27">
        <f t="shared" si="0"/>
        <v>68</v>
      </c>
      <c r="D13" s="4">
        <v>25</v>
      </c>
      <c r="E13" s="103">
        <v>8</v>
      </c>
    </row>
    <row r="14" spans="1:5" ht="19.5">
      <c r="A14" s="118" t="s">
        <v>28</v>
      </c>
      <c r="B14" s="115" t="s">
        <v>29</v>
      </c>
      <c r="C14" s="27">
        <f t="shared" si="0"/>
        <v>70.833333333333329</v>
      </c>
      <c r="D14" s="4">
        <v>24</v>
      </c>
      <c r="E14" s="103">
        <v>7</v>
      </c>
    </row>
    <row r="15" spans="1:5" ht="19.5">
      <c r="A15" s="118" t="s">
        <v>30</v>
      </c>
      <c r="B15" s="115" t="s">
        <v>31</v>
      </c>
      <c r="C15" s="27">
        <f t="shared" si="0"/>
        <v>83.333333333333343</v>
      </c>
      <c r="D15" s="4">
        <v>36</v>
      </c>
      <c r="E15" s="103">
        <v>6</v>
      </c>
    </row>
    <row r="16" spans="1:5" ht="19.5">
      <c r="A16" s="118" t="s">
        <v>32</v>
      </c>
      <c r="B16" s="115" t="s">
        <v>33</v>
      </c>
      <c r="C16" s="27">
        <f t="shared" si="0"/>
        <v>75</v>
      </c>
      <c r="D16" s="4">
        <v>36</v>
      </c>
      <c r="E16" s="103">
        <v>9</v>
      </c>
    </row>
    <row r="17" spans="1:5" ht="20.25" thickBot="1">
      <c r="A17" s="118" t="s">
        <v>34</v>
      </c>
      <c r="B17" s="116" t="s">
        <v>35</v>
      </c>
      <c r="C17" s="106">
        <f t="shared" si="0"/>
        <v>90.476190476190482</v>
      </c>
      <c r="D17" s="48">
        <v>21</v>
      </c>
      <c r="E17" s="107">
        <v>2</v>
      </c>
    </row>
    <row r="18" spans="1:5" ht="20.25" thickTop="1">
      <c r="A18" s="118" t="s">
        <v>36</v>
      </c>
      <c r="B18" s="113" t="s">
        <v>37</v>
      </c>
      <c r="C18" s="108">
        <f>100-((E18/(D18*1))*100)</f>
        <v>78.571428571428569</v>
      </c>
      <c r="D18" s="35">
        <v>28</v>
      </c>
      <c r="E18" s="101">
        <v>6</v>
      </c>
    </row>
    <row r="19" spans="1:5" ht="19.5">
      <c r="A19" s="118" t="s">
        <v>38</v>
      </c>
      <c r="B19" s="115" t="s">
        <v>146</v>
      </c>
      <c r="C19" s="16">
        <f t="shared" ref="C19:C31" si="1">100-((E19/(D19*1))*100)</f>
        <v>88.888888888888886</v>
      </c>
      <c r="D19" s="4">
        <v>9</v>
      </c>
      <c r="E19" s="103">
        <v>1</v>
      </c>
    </row>
    <row r="20" spans="1:5" ht="19.5">
      <c r="A20" s="118" t="s">
        <v>40</v>
      </c>
      <c r="B20" s="115" t="s">
        <v>39</v>
      </c>
      <c r="C20" s="16">
        <f t="shared" si="1"/>
        <v>100</v>
      </c>
      <c r="D20" s="4">
        <v>23</v>
      </c>
      <c r="E20" s="103">
        <v>0</v>
      </c>
    </row>
    <row r="21" spans="1:5" ht="19.5">
      <c r="A21" s="118" t="s">
        <v>41</v>
      </c>
      <c r="B21" s="115" t="s">
        <v>42</v>
      </c>
      <c r="C21" s="16">
        <f t="shared" si="1"/>
        <v>68</v>
      </c>
      <c r="D21" s="4">
        <v>25</v>
      </c>
      <c r="E21" s="103">
        <v>8</v>
      </c>
    </row>
    <row r="22" spans="1:5" ht="19.5">
      <c r="A22" s="118" t="s">
        <v>43</v>
      </c>
      <c r="B22" s="115" t="s">
        <v>44</v>
      </c>
      <c r="C22" s="16">
        <f t="shared" si="1"/>
        <v>90.909090909090907</v>
      </c>
      <c r="D22" s="4">
        <v>33</v>
      </c>
      <c r="E22" s="103">
        <v>3</v>
      </c>
    </row>
    <row r="23" spans="1:5" ht="19.5">
      <c r="A23" s="118" t="s">
        <v>45</v>
      </c>
      <c r="B23" s="115" t="s">
        <v>46</v>
      </c>
      <c r="C23" s="16">
        <f t="shared" si="1"/>
        <v>75.862068965517238</v>
      </c>
      <c r="D23" s="4">
        <v>29</v>
      </c>
      <c r="E23" s="103">
        <v>7</v>
      </c>
    </row>
    <row r="24" spans="1:5" ht="19.5">
      <c r="A24" s="118" t="s">
        <v>47</v>
      </c>
      <c r="B24" s="115" t="s">
        <v>48</v>
      </c>
      <c r="C24" s="16">
        <f t="shared" si="1"/>
        <v>33.333333333333343</v>
      </c>
      <c r="D24" s="4">
        <v>6</v>
      </c>
      <c r="E24" s="103">
        <v>4</v>
      </c>
    </row>
    <row r="25" spans="1:5" ht="19.5">
      <c r="A25" s="118" t="s">
        <v>49</v>
      </c>
      <c r="B25" s="115" t="s">
        <v>50</v>
      </c>
      <c r="C25" s="16">
        <f t="shared" si="1"/>
        <v>100</v>
      </c>
      <c r="D25" s="4">
        <v>26</v>
      </c>
      <c r="E25" s="103">
        <v>0</v>
      </c>
    </row>
    <row r="26" spans="1:5" ht="19.5">
      <c r="A26" s="118" t="s">
        <v>51</v>
      </c>
      <c r="B26" s="115" t="s">
        <v>52</v>
      </c>
      <c r="C26" s="16">
        <f t="shared" si="1"/>
        <v>92.307692307692307</v>
      </c>
      <c r="D26" s="4">
        <v>26</v>
      </c>
      <c r="E26" s="103">
        <v>2</v>
      </c>
    </row>
    <row r="27" spans="1:5" ht="19.5">
      <c r="A27" s="118" t="s">
        <v>53</v>
      </c>
      <c r="B27" s="115" t="s">
        <v>54</v>
      </c>
      <c r="C27" s="16">
        <f t="shared" si="1"/>
        <v>81.818181818181813</v>
      </c>
      <c r="D27" s="4">
        <v>22</v>
      </c>
      <c r="E27" s="103">
        <v>4</v>
      </c>
    </row>
    <row r="28" spans="1:5" ht="19.5">
      <c r="A28" s="118" t="s">
        <v>55</v>
      </c>
      <c r="B28" s="115" t="s">
        <v>56</v>
      </c>
      <c r="C28" s="16">
        <f t="shared" si="1"/>
        <v>100</v>
      </c>
      <c r="D28" s="4">
        <v>20</v>
      </c>
      <c r="E28" s="103">
        <v>0</v>
      </c>
    </row>
    <row r="29" spans="1:5" ht="19.5">
      <c r="A29" s="118" t="s">
        <v>57</v>
      </c>
      <c r="B29" s="115" t="s">
        <v>58</v>
      </c>
      <c r="C29" s="16">
        <f t="shared" si="1"/>
        <v>90.625</v>
      </c>
      <c r="D29" s="4">
        <v>32</v>
      </c>
      <c r="E29" s="103">
        <v>3</v>
      </c>
    </row>
    <row r="30" spans="1:5" ht="19.5">
      <c r="A30" s="118" t="s">
        <v>59</v>
      </c>
      <c r="B30" s="115" t="s">
        <v>60</v>
      </c>
      <c r="C30" s="16">
        <f t="shared" si="1"/>
        <v>87.5</v>
      </c>
      <c r="D30" s="4">
        <v>32</v>
      </c>
      <c r="E30" s="103">
        <v>4</v>
      </c>
    </row>
    <row r="31" spans="1:5" ht="20.25" thickBot="1">
      <c r="A31" s="118" t="s">
        <v>61</v>
      </c>
      <c r="B31" s="116" t="s">
        <v>62</v>
      </c>
      <c r="C31" s="109">
        <f t="shared" si="1"/>
        <v>100</v>
      </c>
      <c r="D31" s="48">
        <v>13</v>
      </c>
      <c r="E31" s="107">
        <v>0</v>
      </c>
    </row>
    <row r="32" spans="1:5" ht="20.25" thickTop="1">
      <c r="A32" s="118" t="s">
        <v>63</v>
      </c>
      <c r="B32" s="113" t="s">
        <v>64</v>
      </c>
      <c r="C32" s="110">
        <f>100-((E32/(D32*1))*100)</f>
        <v>50</v>
      </c>
      <c r="D32" s="35">
        <v>16</v>
      </c>
      <c r="E32" s="101">
        <v>8</v>
      </c>
    </row>
    <row r="33" spans="1:5" ht="19.5">
      <c r="A33" s="118" t="s">
        <v>65</v>
      </c>
      <c r="B33" s="115" t="s">
        <v>123</v>
      </c>
      <c r="C33" s="15">
        <f t="shared" ref="C33:C45" si="2">100-((E33/(D33*1))*100)</f>
        <v>71.428571428571431</v>
      </c>
      <c r="D33" s="4">
        <v>14</v>
      </c>
      <c r="E33" s="103">
        <v>4</v>
      </c>
    </row>
    <row r="34" spans="1:5" ht="19.5">
      <c r="A34" s="118" t="s">
        <v>66</v>
      </c>
      <c r="B34" s="115" t="s">
        <v>124</v>
      </c>
      <c r="C34" s="15">
        <f t="shared" si="2"/>
        <v>86.36363636363636</v>
      </c>
      <c r="D34" s="4">
        <v>22</v>
      </c>
      <c r="E34" s="103">
        <v>3</v>
      </c>
    </row>
    <row r="35" spans="1:5" ht="19.5">
      <c r="A35" s="118" t="s">
        <v>67</v>
      </c>
      <c r="B35" s="115" t="s">
        <v>69</v>
      </c>
      <c r="C35" s="15">
        <f t="shared" si="2"/>
        <v>56.666666666666664</v>
      </c>
      <c r="D35" s="4">
        <v>30</v>
      </c>
      <c r="E35" s="103">
        <v>13</v>
      </c>
    </row>
    <row r="36" spans="1:5" ht="19.5">
      <c r="A36" s="118" t="s">
        <v>68</v>
      </c>
      <c r="B36" s="115" t="s">
        <v>94</v>
      </c>
      <c r="C36" s="15">
        <f t="shared" si="2"/>
        <v>72.413793103448285</v>
      </c>
      <c r="D36" s="4">
        <v>29</v>
      </c>
      <c r="E36" s="103">
        <v>8</v>
      </c>
    </row>
    <row r="37" spans="1:5" ht="19.5">
      <c r="A37" s="118" t="s">
        <v>70</v>
      </c>
      <c r="B37" s="115" t="s">
        <v>71</v>
      </c>
      <c r="C37" s="15">
        <f t="shared" si="2"/>
        <v>100</v>
      </c>
      <c r="D37" s="4">
        <v>18</v>
      </c>
      <c r="E37" s="103">
        <v>0</v>
      </c>
    </row>
    <row r="38" spans="1:5" ht="19.5">
      <c r="A38" s="118" t="s">
        <v>72</v>
      </c>
      <c r="B38" s="115" t="s">
        <v>73</v>
      </c>
      <c r="C38" s="15">
        <f t="shared" si="2"/>
        <v>93.333333333333329</v>
      </c>
      <c r="D38" s="4">
        <v>15</v>
      </c>
      <c r="E38" s="103">
        <v>1</v>
      </c>
    </row>
    <row r="39" spans="1:5" ht="19.5">
      <c r="A39" s="118" t="s">
        <v>74</v>
      </c>
      <c r="B39" s="115" t="s">
        <v>75</v>
      </c>
      <c r="C39" s="15">
        <f t="shared" si="2"/>
        <v>80.769230769230774</v>
      </c>
      <c r="D39" s="4">
        <v>26</v>
      </c>
      <c r="E39" s="103">
        <v>5</v>
      </c>
    </row>
    <row r="40" spans="1:5" ht="19.5">
      <c r="A40" s="118" t="s">
        <v>76</v>
      </c>
      <c r="B40" s="115" t="s">
        <v>77</v>
      </c>
      <c r="C40" s="15">
        <f t="shared" si="2"/>
        <v>88</v>
      </c>
      <c r="D40" s="4">
        <v>25</v>
      </c>
      <c r="E40" s="103">
        <v>3</v>
      </c>
    </row>
    <row r="41" spans="1:5" ht="19.5">
      <c r="A41" s="118" t="s">
        <v>78</v>
      </c>
      <c r="B41" s="115" t="s">
        <v>79</v>
      </c>
      <c r="C41" s="15">
        <f t="shared" si="2"/>
        <v>92.592592592592595</v>
      </c>
      <c r="D41" s="4">
        <v>27</v>
      </c>
      <c r="E41" s="103">
        <v>2</v>
      </c>
    </row>
    <row r="42" spans="1:5" ht="19.5">
      <c r="A42" s="118" t="s">
        <v>80</v>
      </c>
      <c r="B42" s="115" t="s">
        <v>81</v>
      </c>
      <c r="C42" s="15">
        <f t="shared" si="2"/>
        <v>84</v>
      </c>
      <c r="D42" s="4">
        <v>25</v>
      </c>
      <c r="E42" s="103">
        <v>4</v>
      </c>
    </row>
    <row r="43" spans="1:5" ht="19.5">
      <c r="A43" s="118" t="s">
        <v>82</v>
      </c>
      <c r="B43" s="115" t="s">
        <v>83</v>
      </c>
      <c r="C43" s="15">
        <f t="shared" si="2"/>
        <v>77.777777777777771</v>
      </c>
      <c r="D43" s="4">
        <v>18</v>
      </c>
      <c r="E43" s="103">
        <v>4</v>
      </c>
    </row>
    <row r="44" spans="1:5" ht="19.5">
      <c r="A44" s="118" t="s">
        <v>84</v>
      </c>
      <c r="B44" s="115" t="s">
        <v>85</v>
      </c>
      <c r="C44" s="15">
        <f t="shared" si="2"/>
        <v>95.238095238095241</v>
      </c>
      <c r="D44" s="4">
        <v>21</v>
      </c>
      <c r="E44" s="103">
        <v>1</v>
      </c>
    </row>
    <row r="45" spans="1:5" ht="20.25" thickBot="1">
      <c r="A45" s="118" t="s">
        <v>95</v>
      </c>
      <c r="B45" s="116" t="s">
        <v>87</v>
      </c>
      <c r="C45" s="111">
        <f t="shared" si="2"/>
        <v>95</v>
      </c>
      <c r="D45" s="48">
        <v>20</v>
      </c>
      <c r="E45" s="107">
        <v>1</v>
      </c>
    </row>
    <row r="46" spans="1:5" ht="17.25" thickTop="1"/>
  </sheetData>
  <mergeCells count="5">
    <mergeCell ref="A1:A3"/>
    <mergeCell ref="B1:B3"/>
    <mergeCell ref="C1:C3"/>
    <mergeCell ref="D1:D3"/>
    <mergeCell ref="E1:E3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22" workbookViewId="0">
      <selection activeCell="M30" sqref="M30"/>
    </sheetView>
  </sheetViews>
  <sheetFormatPr defaultRowHeight="16.5"/>
  <cols>
    <col min="1" max="1" width="11.125" customWidth="1"/>
    <col min="2" max="2" width="10.75" customWidth="1"/>
  </cols>
  <sheetData>
    <row r="1" spans="1:9" ht="19.5" customHeight="1">
      <c r="A1" s="161" t="s">
        <v>1</v>
      </c>
      <c r="B1" s="162" t="s">
        <v>134</v>
      </c>
      <c r="C1" s="162" t="s">
        <v>2</v>
      </c>
      <c r="D1" s="164" t="s">
        <v>136</v>
      </c>
      <c r="E1" s="164" t="s">
        <v>137</v>
      </c>
      <c r="F1" s="164" t="s">
        <v>138</v>
      </c>
      <c r="G1" s="164" t="s">
        <v>139</v>
      </c>
      <c r="H1" s="166" t="s">
        <v>140</v>
      </c>
      <c r="I1" s="163" t="s">
        <v>135</v>
      </c>
    </row>
    <row r="2" spans="1:9" ht="16.5" customHeight="1">
      <c r="A2" s="161"/>
      <c r="B2" s="162"/>
      <c r="C2" s="162"/>
      <c r="D2" s="165"/>
      <c r="E2" s="165"/>
      <c r="F2" s="165"/>
      <c r="G2" s="165"/>
      <c r="H2" s="166"/>
      <c r="I2" s="146"/>
    </row>
    <row r="3" spans="1:9" ht="24.75" customHeight="1" thickBot="1">
      <c r="A3" s="144"/>
      <c r="B3" s="163"/>
      <c r="C3" s="163"/>
      <c r="D3" s="165"/>
      <c r="E3" s="165"/>
      <c r="F3" s="165"/>
      <c r="G3" s="165"/>
      <c r="H3" s="164"/>
      <c r="I3" s="146"/>
    </row>
    <row r="4" spans="1:9" ht="21" thickTop="1" thickBot="1">
      <c r="A4" s="113" t="s">
        <v>10</v>
      </c>
      <c r="B4" s="100">
        <f>100-((I4/(C4*5))*100)</f>
        <v>100</v>
      </c>
      <c r="C4" s="35">
        <v>27</v>
      </c>
      <c r="D4" s="114">
        <v>0</v>
      </c>
      <c r="E4" s="114">
        <v>0</v>
      </c>
      <c r="F4" s="114">
        <v>0</v>
      </c>
      <c r="G4" s="114">
        <v>0</v>
      </c>
      <c r="H4" s="114">
        <v>0</v>
      </c>
      <c r="I4" s="114">
        <f>H4+G4+F4+E4+D4</f>
        <v>0</v>
      </c>
    </row>
    <row r="5" spans="1:9" ht="21" thickTop="1" thickBot="1">
      <c r="A5" s="115" t="s">
        <v>129</v>
      </c>
      <c r="B5" s="27">
        <f t="shared" ref="B5:B45" si="0">100-((I5/(C5*5))*100)</f>
        <v>0</v>
      </c>
      <c r="C5" s="4">
        <v>26</v>
      </c>
      <c r="D5" s="112">
        <v>26</v>
      </c>
      <c r="E5" s="112">
        <v>26</v>
      </c>
      <c r="F5" s="112">
        <v>26</v>
      </c>
      <c r="G5" s="112">
        <v>26</v>
      </c>
      <c r="H5" s="112">
        <v>26</v>
      </c>
      <c r="I5" s="101">
        <f>SUM(D5,E5,F5,G5,H5)</f>
        <v>130</v>
      </c>
    </row>
    <row r="6" spans="1:9" ht="21" thickTop="1" thickBot="1">
      <c r="A6" s="115" t="s">
        <v>13</v>
      </c>
      <c r="B6" s="27">
        <f t="shared" si="0"/>
        <v>85.714285714285722</v>
      </c>
      <c r="C6" s="4">
        <v>21</v>
      </c>
      <c r="D6" s="112">
        <v>3</v>
      </c>
      <c r="E6" s="112">
        <v>6</v>
      </c>
      <c r="F6" s="112">
        <v>6</v>
      </c>
      <c r="G6" s="112">
        <v>0</v>
      </c>
      <c r="H6" s="112">
        <v>0</v>
      </c>
      <c r="I6" s="101">
        <f>SUM(D6,E6,F6,G6,H6)</f>
        <v>15</v>
      </c>
    </row>
    <row r="7" spans="1:9" ht="21" thickTop="1" thickBot="1">
      <c r="A7" s="115" t="s">
        <v>116</v>
      </c>
      <c r="B7" s="27">
        <f t="shared" si="0"/>
        <v>40</v>
      </c>
      <c r="C7" s="4">
        <v>36</v>
      </c>
      <c r="D7" s="112">
        <v>36</v>
      </c>
      <c r="E7" s="112">
        <v>0</v>
      </c>
      <c r="F7" s="112">
        <v>0</v>
      </c>
      <c r="G7" s="112">
        <v>36</v>
      </c>
      <c r="H7" s="112">
        <v>36</v>
      </c>
      <c r="I7" s="101">
        <f t="shared" ref="I7:I45" si="1">SUM(D7,E7,F7,G7,H7)</f>
        <v>108</v>
      </c>
    </row>
    <row r="8" spans="1:9" ht="21" thickTop="1" thickBot="1">
      <c r="A8" s="115" t="s">
        <v>104</v>
      </c>
      <c r="B8" s="27">
        <f t="shared" si="0"/>
        <v>48.888888888888893</v>
      </c>
      <c r="C8" s="4">
        <v>36</v>
      </c>
      <c r="D8" s="112">
        <v>0</v>
      </c>
      <c r="E8" s="112">
        <v>20</v>
      </c>
      <c r="F8" s="112">
        <v>0</v>
      </c>
      <c r="G8" s="112">
        <v>36</v>
      </c>
      <c r="H8" s="112">
        <v>36</v>
      </c>
      <c r="I8" s="101">
        <f t="shared" si="1"/>
        <v>92</v>
      </c>
    </row>
    <row r="9" spans="1:9" ht="21" thickTop="1" thickBot="1">
      <c r="A9" s="115" t="s">
        <v>19</v>
      </c>
      <c r="B9" s="27">
        <f t="shared" si="0"/>
        <v>98.888888888888886</v>
      </c>
      <c r="C9" s="4">
        <v>18</v>
      </c>
      <c r="D9" s="112">
        <v>1</v>
      </c>
      <c r="E9" s="112">
        <v>0</v>
      </c>
      <c r="F9" s="112">
        <v>0</v>
      </c>
      <c r="G9" s="112">
        <v>0</v>
      </c>
      <c r="H9" s="112">
        <v>0</v>
      </c>
      <c r="I9" s="101">
        <f t="shared" si="1"/>
        <v>1</v>
      </c>
    </row>
    <row r="10" spans="1:9" ht="21" thickTop="1" thickBot="1">
      <c r="A10" s="115" t="s">
        <v>21</v>
      </c>
      <c r="B10" s="27">
        <f t="shared" si="0"/>
        <v>97.647058823529406</v>
      </c>
      <c r="C10" s="4">
        <v>17</v>
      </c>
      <c r="D10" s="112">
        <v>0</v>
      </c>
      <c r="E10" s="112">
        <v>1</v>
      </c>
      <c r="F10" s="112">
        <v>0</v>
      </c>
      <c r="G10" s="112">
        <v>1</v>
      </c>
      <c r="H10" s="112">
        <v>0</v>
      </c>
      <c r="I10" s="101">
        <f t="shared" si="1"/>
        <v>2</v>
      </c>
    </row>
    <row r="11" spans="1:9" ht="21" thickTop="1" thickBot="1">
      <c r="A11" s="115" t="s">
        <v>23</v>
      </c>
      <c r="B11" s="27">
        <f t="shared" si="0"/>
        <v>100</v>
      </c>
      <c r="C11" s="4">
        <v>24</v>
      </c>
      <c r="D11" s="112">
        <v>0</v>
      </c>
      <c r="E11" s="112">
        <v>0</v>
      </c>
      <c r="F11" s="112">
        <v>0</v>
      </c>
      <c r="G11" s="112">
        <v>0</v>
      </c>
      <c r="H11" s="112">
        <v>0</v>
      </c>
      <c r="I11" s="101">
        <f t="shared" si="1"/>
        <v>0</v>
      </c>
    </row>
    <row r="12" spans="1:9" ht="21" thickTop="1" thickBot="1">
      <c r="A12" s="115" t="s">
        <v>25</v>
      </c>
      <c r="B12" s="27">
        <f t="shared" si="0"/>
        <v>26.08695652173914</v>
      </c>
      <c r="C12" s="4">
        <v>23</v>
      </c>
      <c r="D12" s="112">
        <v>13</v>
      </c>
      <c r="E12" s="112">
        <v>23</v>
      </c>
      <c r="F12" s="112">
        <v>23</v>
      </c>
      <c r="G12" s="112">
        <v>13</v>
      </c>
      <c r="H12" s="112">
        <v>13</v>
      </c>
      <c r="I12" s="101">
        <f t="shared" si="1"/>
        <v>85</v>
      </c>
    </row>
    <row r="13" spans="1:9" ht="21" thickTop="1" thickBot="1">
      <c r="A13" s="115" t="s">
        <v>27</v>
      </c>
      <c r="B13" s="27">
        <f t="shared" si="0"/>
        <v>40</v>
      </c>
      <c r="C13" s="4">
        <v>25</v>
      </c>
      <c r="D13" s="112">
        <v>0</v>
      </c>
      <c r="E13" s="112">
        <v>25</v>
      </c>
      <c r="F13" s="112">
        <v>0</v>
      </c>
      <c r="G13" s="112">
        <v>25</v>
      </c>
      <c r="H13" s="112">
        <v>25</v>
      </c>
      <c r="I13" s="101">
        <f t="shared" si="1"/>
        <v>75</v>
      </c>
    </row>
    <row r="14" spans="1:9" ht="21" thickTop="1" thickBot="1">
      <c r="A14" s="115" t="s">
        <v>29</v>
      </c>
      <c r="B14" s="27">
        <f t="shared" si="0"/>
        <v>73.333333333333329</v>
      </c>
      <c r="C14" s="4">
        <v>24</v>
      </c>
      <c r="D14" s="112">
        <v>7</v>
      </c>
      <c r="E14" s="112">
        <v>24</v>
      </c>
      <c r="F14" s="112">
        <v>0</v>
      </c>
      <c r="G14" s="112">
        <v>0</v>
      </c>
      <c r="H14" s="112">
        <v>1</v>
      </c>
      <c r="I14" s="101">
        <f t="shared" si="1"/>
        <v>32</v>
      </c>
    </row>
    <row r="15" spans="1:9" ht="21" thickTop="1" thickBot="1">
      <c r="A15" s="115" t="s">
        <v>31</v>
      </c>
      <c r="B15" s="27">
        <f t="shared" si="0"/>
        <v>64.444444444444443</v>
      </c>
      <c r="C15" s="4">
        <v>36</v>
      </c>
      <c r="D15" s="112">
        <v>15</v>
      </c>
      <c r="E15" s="112">
        <v>11</v>
      </c>
      <c r="F15" s="112">
        <v>16</v>
      </c>
      <c r="G15" s="112">
        <v>12</v>
      </c>
      <c r="H15" s="112">
        <v>10</v>
      </c>
      <c r="I15" s="101">
        <f t="shared" si="1"/>
        <v>64</v>
      </c>
    </row>
    <row r="16" spans="1:9" ht="21" thickTop="1" thickBot="1">
      <c r="A16" s="115" t="s">
        <v>33</v>
      </c>
      <c r="B16" s="27">
        <f t="shared" si="0"/>
        <v>51.666666666666664</v>
      </c>
      <c r="C16" s="4">
        <v>36</v>
      </c>
      <c r="D16" s="112">
        <v>17</v>
      </c>
      <c r="E16" s="112">
        <v>14</v>
      </c>
      <c r="F16" s="112">
        <v>20</v>
      </c>
      <c r="G16" s="112">
        <v>36</v>
      </c>
      <c r="H16" s="112">
        <v>0</v>
      </c>
      <c r="I16" s="101">
        <f t="shared" si="1"/>
        <v>87</v>
      </c>
    </row>
    <row r="17" spans="1:9" ht="21" thickTop="1" thickBot="1">
      <c r="A17" s="116" t="s">
        <v>35</v>
      </c>
      <c r="B17" s="106">
        <f t="shared" si="0"/>
        <v>46.666666666666664</v>
      </c>
      <c r="C17" s="48">
        <v>21</v>
      </c>
      <c r="D17" s="117">
        <v>21</v>
      </c>
      <c r="E17" s="117">
        <v>4</v>
      </c>
      <c r="F17" s="117">
        <v>6</v>
      </c>
      <c r="G17" s="117">
        <v>21</v>
      </c>
      <c r="H17" s="117">
        <v>4</v>
      </c>
      <c r="I17" s="101">
        <f t="shared" si="1"/>
        <v>56</v>
      </c>
    </row>
    <row r="18" spans="1:9" ht="21" thickTop="1" thickBot="1">
      <c r="A18" s="113" t="s">
        <v>37</v>
      </c>
      <c r="B18" s="108">
        <f>100-((I18/(C18*5))*100)</f>
        <v>40</v>
      </c>
      <c r="C18" s="35">
        <v>28</v>
      </c>
      <c r="D18" s="114">
        <v>28</v>
      </c>
      <c r="E18" s="114">
        <v>0</v>
      </c>
      <c r="F18" s="114">
        <v>28</v>
      </c>
      <c r="G18" s="114">
        <v>0</v>
      </c>
      <c r="H18" s="114">
        <v>28</v>
      </c>
      <c r="I18" s="101">
        <f t="shared" si="1"/>
        <v>84</v>
      </c>
    </row>
    <row r="19" spans="1:9" ht="21" thickTop="1" thickBot="1">
      <c r="A19" s="115" t="s">
        <v>144</v>
      </c>
      <c r="B19" s="16">
        <f t="shared" si="0"/>
        <v>100</v>
      </c>
      <c r="C19" s="4">
        <v>9</v>
      </c>
      <c r="D19" s="112">
        <v>0</v>
      </c>
      <c r="E19" s="112">
        <v>0</v>
      </c>
      <c r="F19" s="112">
        <v>0</v>
      </c>
      <c r="G19" s="112">
        <v>0</v>
      </c>
      <c r="H19" s="112">
        <v>0</v>
      </c>
      <c r="I19" s="101">
        <f t="shared" si="1"/>
        <v>0</v>
      </c>
    </row>
    <row r="20" spans="1:9" ht="21" thickTop="1" thickBot="1">
      <c r="A20" s="115" t="s">
        <v>39</v>
      </c>
      <c r="B20" s="16">
        <f t="shared" si="0"/>
        <v>100</v>
      </c>
      <c r="C20" s="4">
        <v>23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 s="101">
        <f t="shared" si="1"/>
        <v>0</v>
      </c>
    </row>
    <row r="21" spans="1:9" ht="21" thickTop="1" thickBot="1">
      <c r="A21" s="115" t="s">
        <v>42</v>
      </c>
      <c r="B21" s="16">
        <f t="shared" si="0"/>
        <v>0</v>
      </c>
      <c r="C21" s="4">
        <v>25</v>
      </c>
      <c r="D21" s="112">
        <v>25</v>
      </c>
      <c r="E21" s="112">
        <v>25</v>
      </c>
      <c r="F21" s="112">
        <v>25</v>
      </c>
      <c r="G21" s="112">
        <v>25</v>
      </c>
      <c r="H21" s="112">
        <v>25</v>
      </c>
      <c r="I21" s="101">
        <f t="shared" si="1"/>
        <v>125</v>
      </c>
    </row>
    <row r="22" spans="1:9" ht="21" thickTop="1" thickBot="1">
      <c r="A22" s="115" t="s">
        <v>44</v>
      </c>
      <c r="B22" s="16">
        <f t="shared" si="0"/>
        <v>80</v>
      </c>
      <c r="C22" s="4">
        <v>33</v>
      </c>
      <c r="D22" s="112">
        <v>0</v>
      </c>
      <c r="E22" s="112">
        <v>0</v>
      </c>
      <c r="F22" s="112">
        <v>33</v>
      </c>
      <c r="G22" s="112">
        <v>0</v>
      </c>
      <c r="H22" s="112">
        <v>0</v>
      </c>
      <c r="I22" s="101">
        <f t="shared" si="1"/>
        <v>33</v>
      </c>
    </row>
    <row r="23" spans="1:9" ht="21" thickTop="1" thickBot="1">
      <c r="A23" s="115" t="s">
        <v>46</v>
      </c>
      <c r="B23" s="16">
        <f t="shared" si="0"/>
        <v>94.482758620689651</v>
      </c>
      <c r="C23" s="4">
        <v>29</v>
      </c>
      <c r="D23" s="112">
        <v>2</v>
      </c>
      <c r="E23" s="112">
        <v>2</v>
      </c>
      <c r="F23" s="112">
        <v>0</v>
      </c>
      <c r="G23" s="112">
        <v>2</v>
      </c>
      <c r="H23" s="112">
        <v>2</v>
      </c>
      <c r="I23" s="101">
        <f t="shared" si="1"/>
        <v>8</v>
      </c>
    </row>
    <row r="24" spans="1:9" ht="21" thickTop="1" thickBot="1">
      <c r="A24" s="115" t="s">
        <v>48</v>
      </c>
      <c r="B24" s="16">
        <f t="shared" si="0"/>
        <v>100</v>
      </c>
      <c r="C24" s="4">
        <v>6</v>
      </c>
      <c r="D24" s="112">
        <v>0</v>
      </c>
      <c r="E24" s="112">
        <v>0</v>
      </c>
      <c r="F24" s="112">
        <v>0</v>
      </c>
      <c r="G24" s="112">
        <v>0</v>
      </c>
      <c r="H24" s="112">
        <v>0</v>
      </c>
      <c r="I24" s="101">
        <f t="shared" si="1"/>
        <v>0</v>
      </c>
    </row>
    <row r="25" spans="1:9" ht="21" thickTop="1" thickBot="1">
      <c r="A25" s="115" t="s">
        <v>50</v>
      </c>
      <c r="B25" s="16">
        <f t="shared" si="0"/>
        <v>100</v>
      </c>
      <c r="C25" s="4">
        <v>26</v>
      </c>
      <c r="D25" s="112">
        <v>0</v>
      </c>
      <c r="E25" s="112">
        <v>0</v>
      </c>
      <c r="F25" s="112">
        <v>0</v>
      </c>
      <c r="G25" s="112">
        <v>0</v>
      </c>
      <c r="H25" s="112">
        <v>0</v>
      </c>
      <c r="I25" s="101">
        <f t="shared" si="1"/>
        <v>0</v>
      </c>
    </row>
    <row r="26" spans="1:9" ht="21" thickTop="1" thickBot="1">
      <c r="A26" s="115" t="s">
        <v>52</v>
      </c>
      <c r="B26" s="16">
        <f t="shared" si="0"/>
        <v>80</v>
      </c>
      <c r="C26" s="4">
        <v>26</v>
      </c>
      <c r="D26" s="112">
        <v>0</v>
      </c>
      <c r="E26" s="112">
        <v>0</v>
      </c>
      <c r="F26" s="112">
        <v>0</v>
      </c>
      <c r="G26" s="112">
        <v>26</v>
      </c>
      <c r="H26" s="112">
        <v>0</v>
      </c>
      <c r="I26" s="101">
        <f t="shared" si="1"/>
        <v>26</v>
      </c>
    </row>
    <row r="27" spans="1:9" ht="21" thickTop="1" thickBot="1">
      <c r="A27" s="115" t="s">
        <v>54</v>
      </c>
      <c r="B27" s="16">
        <f t="shared" si="0"/>
        <v>56.363636363636367</v>
      </c>
      <c r="C27" s="4">
        <v>22</v>
      </c>
      <c r="D27" s="112">
        <v>0</v>
      </c>
      <c r="E27" s="112">
        <v>3</v>
      </c>
      <c r="F27" s="112">
        <v>22</v>
      </c>
      <c r="G27" s="112">
        <v>1</v>
      </c>
      <c r="H27" s="112">
        <v>22</v>
      </c>
      <c r="I27" s="101">
        <f t="shared" si="1"/>
        <v>48</v>
      </c>
    </row>
    <row r="28" spans="1:9" ht="21" thickTop="1" thickBot="1">
      <c r="A28" s="115" t="s">
        <v>56</v>
      </c>
      <c r="B28" s="16">
        <f t="shared" si="0"/>
        <v>100</v>
      </c>
      <c r="C28" s="4">
        <v>20</v>
      </c>
      <c r="D28" s="112">
        <v>0</v>
      </c>
      <c r="E28" s="112">
        <v>0</v>
      </c>
      <c r="F28" s="112">
        <v>0</v>
      </c>
      <c r="G28" s="112">
        <v>0</v>
      </c>
      <c r="H28" s="112">
        <v>0</v>
      </c>
      <c r="I28" s="101">
        <f t="shared" si="1"/>
        <v>0</v>
      </c>
    </row>
    <row r="29" spans="1:9" ht="21" thickTop="1" thickBot="1">
      <c r="A29" s="115" t="s">
        <v>58</v>
      </c>
      <c r="B29" s="16">
        <f t="shared" si="0"/>
        <v>60</v>
      </c>
      <c r="C29" s="4">
        <v>32</v>
      </c>
      <c r="D29" s="112">
        <v>32</v>
      </c>
      <c r="E29" s="112">
        <v>0</v>
      </c>
      <c r="F29" s="112">
        <v>32</v>
      </c>
      <c r="G29" s="112">
        <v>0</v>
      </c>
      <c r="H29" s="112">
        <v>0</v>
      </c>
      <c r="I29" s="101">
        <f t="shared" si="1"/>
        <v>64</v>
      </c>
    </row>
    <row r="30" spans="1:9" ht="21" thickTop="1" thickBot="1">
      <c r="A30" s="115" t="s">
        <v>60</v>
      </c>
      <c r="B30" s="16">
        <f t="shared" si="0"/>
        <v>80</v>
      </c>
      <c r="C30" s="4">
        <v>32</v>
      </c>
      <c r="D30" s="112">
        <v>32</v>
      </c>
      <c r="E30" s="112">
        <v>0</v>
      </c>
      <c r="F30" s="112">
        <v>0</v>
      </c>
      <c r="G30" s="112">
        <v>0</v>
      </c>
      <c r="H30" s="112">
        <v>0</v>
      </c>
      <c r="I30" s="101">
        <f t="shared" si="1"/>
        <v>32</v>
      </c>
    </row>
    <row r="31" spans="1:9" ht="21" thickTop="1" thickBot="1">
      <c r="A31" s="116" t="s">
        <v>62</v>
      </c>
      <c r="B31" s="109">
        <f t="shared" si="0"/>
        <v>98.461538461538467</v>
      </c>
      <c r="C31" s="48">
        <v>13</v>
      </c>
      <c r="D31" s="117">
        <v>0</v>
      </c>
      <c r="E31" s="117">
        <v>0</v>
      </c>
      <c r="F31" s="117">
        <v>1</v>
      </c>
      <c r="G31" s="117">
        <v>0</v>
      </c>
      <c r="H31" s="117">
        <v>0</v>
      </c>
      <c r="I31" s="101">
        <f t="shared" si="1"/>
        <v>1</v>
      </c>
    </row>
    <row r="32" spans="1:9" ht="21" thickTop="1" thickBot="1">
      <c r="A32" s="113" t="s">
        <v>64</v>
      </c>
      <c r="B32" s="110">
        <f t="shared" si="0"/>
        <v>100</v>
      </c>
      <c r="C32" s="35">
        <v>16</v>
      </c>
      <c r="D32" s="114">
        <v>0</v>
      </c>
      <c r="E32" s="114">
        <v>0</v>
      </c>
      <c r="F32" s="114">
        <v>0</v>
      </c>
      <c r="G32" s="114">
        <v>0</v>
      </c>
      <c r="H32" s="114">
        <v>0</v>
      </c>
      <c r="I32" s="101">
        <f t="shared" si="1"/>
        <v>0</v>
      </c>
    </row>
    <row r="33" spans="1:9" ht="21" thickTop="1" thickBot="1">
      <c r="A33" s="115" t="s">
        <v>123</v>
      </c>
      <c r="B33" s="15">
        <f t="shared" si="0"/>
        <v>91.428571428571431</v>
      </c>
      <c r="C33" s="4">
        <v>14</v>
      </c>
      <c r="D33" s="112">
        <v>2</v>
      </c>
      <c r="E33" s="112">
        <v>1</v>
      </c>
      <c r="F33" s="112">
        <v>1</v>
      </c>
      <c r="G33" s="112">
        <v>1</v>
      </c>
      <c r="H33" s="112">
        <v>1</v>
      </c>
      <c r="I33" s="101">
        <f t="shared" si="1"/>
        <v>6</v>
      </c>
    </row>
    <row r="34" spans="1:9" ht="21" thickTop="1" thickBot="1">
      <c r="A34" s="115" t="s">
        <v>124</v>
      </c>
      <c r="B34" s="15">
        <f t="shared" si="0"/>
        <v>90</v>
      </c>
      <c r="C34" s="4">
        <v>22</v>
      </c>
      <c r="D34" s="112">
        <v>5</v>
      </c>
      <c r="E34" s="112">
        <v>1</v>
      </c>
      <c r="F34" s="112">
        <v>2</v>
      </c>
      <c r="G34" s="112">
        <v>2</v>
      </c>
      <c r="H34" s="112">
        <v>1</v>
      </c>
      <c r="I34" s="101">
        <f t="shared" si="1"/>
        <v>11</v>
      </c>
    </row>
    <row r="35" spans="1:9" ht="21" thickTop="1" thickBot="1">
      <c r="A35" s="115" t="s">
        <v>69</v>
      </c>
      <c r="B35" s="15">
        <f t="shared" si="0"/>
        <v>60</v>
      </c>
      <c r="C35" s="4">
        <v>30</v>
      </c>
      <c r="D35" s="112">
        <v>30</v>
      </c>
      <c r="E35" s="112">
        <v>30</v>
      </c>
      <c r="F35" s="112">
        <v>0</v>
      </c>
      <c r="G35" s="112">
        <v>0</v>
      </c>
      <c r="H35" s="112">
        <v>0</v>
      </c>
      <c r="I35" s="101">
        <f t="shared" si="1"/>
        <v>60</v>
      </c>
    </row>
    <row r="36" spans="1:9" ht="21" thickTop="1" thickBot="1">
      <c r="A36" s="115" t="s">
        <v>94</v>
      </c>
      <c r="B36" s="15">
        <f t="shared" si="0"/>
        <v>93.103448275862064</v>
      </c>
      <c r="C36" s="4">
        <v>29</v>
      </c>
      <c r="D36" s="112">
        <v>0</v>
      </c>
      <c r="E36" s="112">
        <v>0</v>
      </c>
      <c r="F36" s="112">
        <v>5</v>
      </c>
      <c r="G36" s="112">
        <v>5</v>
      </c>
      <c r="H36" s="112">
        <v>0</v>
      </c>
      <c r="I36" s="101">
        <f t="shared" si="1"/>
        <v>10</v>
      </c>
    </row>
    <row r="37" spans="1:9" ht="21" thickTop="1" thickBot="1">
      <c r="A37" s="115" t="s">
        <v>71</v>
      </c>
      <c r="B37" s="15">
        <f t="shared" si="0"/>
        <v>100</v>
      </c>
      <c r="C37" s="4">
        <v>18</v>
      </c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01">
        <f t="shared" si="1"/>
        <v>0</v>
      </c>
    </row>
    <row r="38" spans="1:9" ht="21" thickTop="1" thickBot="1">
      <c r="A38" s="115" t="s">
        <v>73</v>
      </c>
      <c r="B38" s="15">
        <f t="shared" si="0"/>
        <v>86.666666666666671</v>
      </c>
      <c r="C38" s="4">
        <v>15</v>
      </c>
      <c r="D38" s="112">
        <v>1</v>
      </c>
      <c r="E38" s="112">
        <v>1</v>
      </c>
      <c r="F38" s="112">
        <v>6</v>
      </c>
      <c r="G38" s="112">
        <v>1</v>
      </c>
      <c r="H38" s="112">
        <v>1</v>
      </c>
      <c r="I38" s="101">
        <f t="shared" si="1"/>
        <v>10</v>
      </c>
    </row>
    <row r="39" spans="1:9" ht="21" thickTop="1" thickBot="1">
      <c r="A39" s="115" t="s">
        <v>75</v>
      </c>
      <c r="B39" s="15">
        <f t="shared" si="0"/>
        <v>36.15384615384616</v>
      </c>
      <c r="C39" s="4">
        <v>26</v>
      </c>
      <c r="D39" s="112">
        <v>26</v>
      </c>
      <c r="E39" s="112">
        <v>26</v>
      </c>
      <c r="F39" s="112">
        <v>5</v>
      </c>
      <c r="G39" s="112">
        <v>0</v>
      </c>
      <c r="H39" s="112">
        <v>26</v>
      </c>
      <c r="I39" s="101">
        <f t="shared" si="1"/>
        <v>83</v>
      </c>
    </row>
    <row r="40" spans="1:9" ht="21" thickTop="1" thickBot="1">
      <c r="A40" s="115" t="s">
        <v>77</v>
      </c>
      <c r="B40" s="15">
        <f t="shared" si="0"/>
        <v>100</v>
      </c>
      <c r="C40" s="4">
        <v>25</v>
      </c>
      <c r="D40" s="112">
        <v>0</v>
      </c>
      <c r="E40" s="112">
        <v>0</v>
      </c>
      <c r="F40" s="112">
        <v>0</v>
      </c>
      <c r="G40" s="112">
        <v>0</v>
      </c>
      <c r="H40" s="112">
        <v>0</v>
      </c>
      <c r="I40" s="101">
        <f t="shared" si="1"/>
        <v>0</v>
      </c>
    </row>
    <row r="41" spans="1:9" ht="21" thickTop="1" thickBot="1">
      <c r="A41" s="115" t="s">
        <v>79</v>
      </c>
      <c r="B41" s="15">
        <f t="shared" si="0"/>
        <v>80</v>
      </c>
      <c r="C41" s="4">
        <v>27</v>
      </c>
      <c r="D41" s="112">
        <v>0</v>
      </c>
      <c r="E41" s="112">
        <v>0</v>
      </c>
      <c r="F41" s="112">
        <v>0</v>
      </c>
      <c r="G41" s="112">
        <v>27</v>
      </c>
      <c r="H41" s="112">
        <v>0</v>
      </c>
      <c r="I41" s="101">
        <f t="shared" si="1"/>
        <v>27</v>
      </c>
    </row>
    <row r="42" spans="1:9" ht="21" thickTop="1" thickBot="1">
      <c r="A42" s="115" t="s">
        <v>81</v>
      </c>
      <c r="B42" s="15">
        <f t="shared" si="0"/>
        <v>99.2</v>
      </c>
      <c r="C42" s="4">
        <v>25</v>
      </c>
      <c r="D42" s="112">
        <v>0</v>
      </c>
      <c r="E42" s="112">
        <v>0</v>
      </c>
      <c r="F42" s="112">
        <v>0</v>
      </c>
      <c r="G42" s="112">
        <v>1</v>
      </c>
      <c r="H42" s="112">
        <v>0</v>
      </c>
      <c r="I42" s="101">
        <f t="shared" si="1"/>
        <v>1</v>
      </c>
    </row>
    <row r="43" spans="1:9" ht="21" thickTop="1" thickBot="1">
      <c r="A43" s="115" t="s">
        <v>83</v>
      </c>
      <c r="B43" s="15">
        <f t="shared" si="0"/>
        <v>80</v>
      </c>
      <c r="C43" s="4">
        <v>18</v>
      </c>
      <c r="D43" s="112">
        <v>0</v>
      </c>
      <c r="E43" s="112">
        <v>0</v>
      </c>
      <c r="F43" s="112">
        <v>0</v>
      </c>
      <c r="G43" s="112">
        <v>18</v>
      </c>
      <c r="H43" s="112">
        <v>0</v>
      </c>
      <c r="I43" s="101">
        <f t="shared" si="1"/>
        <v>18</v>
      </c>
    </row>
    <row r="44" spans="1:9" ht="21" thickTop="1" thickBot="1">
      <c r="A44" s="115" t="s">
        <v>85</v>
      </c>
      <c r="B44" s="15">
        <f t="shared" si="0"/>
        <v>100</v>
      </c>
      <c r="C44" s="4">
        <v>21</v>
      </c>
      <c r="D44" s="112">
        <v>0</v>
      </c>
      <c r="E44" s="112">
        <v>0</v>
      </c>
      <c r="F44" s="112">
        <v>0</v>
      </c>
      <c r="G44" s="112">
        <v>0</v>
      </c>
      <c r="H44" s="112">
        <v>0</v>
      </c>
      <c r="I44" s="101">
        <f t="shared" si="1"/>
        <v>0</v>
      </c>
    </row>
    <row r="45" spans="1:9" ht="21" thickTop="1" thickBot="1">
      <c r="A45" s="116" t="s">
        <v>87</v>
      </c>
      <c r="B45" s="111">
        <f t="shared" si="0"/>
        <v>100</v>
      </c>
      <c r="C45" s="48">
        <v>20</v>
      </c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01">
        <f t="shared" si="1"/>
        <v>0</v>
      </c>
    </row>
    <row r="46" spans="1:9" ht="20.25" thickTop="1">
      <c r="D46" s="127"/>
    </row>
  </sheetData>
  <mergeCells count="9">
    <mergeCell ref="A1:A3"/>
    <mergeCell ref="B1:B3"/>
    <mergeCell ref="C1:C3"/>
    <mergeCell ref="I1:I3"/>
    <mergeCell ref="D1:D3"/>
    <mergeCell ref="E1:E3"/>
    <mergeCell ref="F1:F3"/>
    <mergeCell ref="G1:G3"/>
    <mergeCell ref="H1:H3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zoomScale="83" zoomScaleNormal="83" workbookViewId="0">
      <selection activeCell="E21" sqref="E21"/>
    </sheetView>
  </sheetViews>
  <sheetFormatPr defaultRowHeight="16.5"/>
  <cols>
    <col min="2" max="2" width="12.5" bestFit="1" customWidth="1"/>
    <col min="3" max="3" width="10.5" bestFit="1" customWidth="1"/>
    <col min="5" max="5" width="9.25" bestFit="1" customWidth="1"/>
  </cols>
  <sheetData>
    <row r="1" spans="1:5">
      <c r="A1" s="139" t="s">
        <v>0</v>
      </c>
      <c r="B1" s="142" t="s">
        <v>1</v>
      </c>
      <c r="C1" s="145" t="s">
        <v>98</v>
      </c>
      <c r="D1" s="145" t="s">
        <v>2</v>
      </c>
      <c r="E1" s="145" t="s">
        <v>99</v>
      </c>
    </row>
    <row r="2" spans="1:5">
      <c r="A2" s="140"/>
      <c r="B2" s="143"/>
      <c r="C2" s="146"/>
      <c r="D2" s="146"/>
      <c r="E2" s="146"/>
    </row>
    <row r="3" spans="1:5" ht="17.25" thickBot="1">
      <c r="A3" s="141"/>
      <c r="B3" s="144"/>
      <c r="C3" s="146"/>
      <c r="D3" s="146"/>
      <c r="E3" s="146"/>
    </row>
    <row r="4" spans="1:5" ht="20.25" thickTop="1">
      <c r="A4" s="98" t="s">
        <v>9</v>
      </c>
      <c r="B4" s="99" t="s">
        <v>10</v>
      </c>
      <c r="C4" s="100">
        <f>100-((E4/(D4*5))*100)</f>
        <v>98.518518518518519</v>
      </c>
      <c r="D4" s="35">
        <v>27</v>
      </c>
      <c r="E4" s="101">
        <v>2</v>
      </c>
    </row>
    <row r="5" spans="1:5" ht="19.5">
      <c r="A5" s="102" t="s">
        <v>11</v>
      </c>
      <c r="B5" s="13" t="s">
        <v>129</v>
      </c>
      <c r="C5" s="27">
        <f t="shared" ref="C5:C45" si="0">100-((E5/(D5*5))*100)</f>
        <v>99.230769230769226</v>
      </c>
      <c r="D5" s="4">
        <v>26</v>
      </c>
      <c r="E5" s="103">
        <v>1</v>
      </c>
    </row>
    <row r="6" spans="1:5" ht="19.5">
      <c r="A6" s="102" t="s">
        <v>12</v>
      </c>
      <c r="B6" s="13" t="s">
        <v>13</v>
      </c>
      <c r="C6" s="27">
        <f t="shared" si="0"/>
        <v>100</v>
      </c>
      <c r="D6" s="4">
        <v>21</v>
      </c>
      <c r="E6" s="103"/>
    </row>
    <row r="7" spans="1:5" ht="19.5">
      <c r="A7" s="102" t="s">
        <v>14</v>
      </c>
      <c r="B7" s="13" t="s">
        <v>119</v>
      </c>
      <c r="C7" s="27">
        <f t="shared" si="0"/>
        <v>99.444444444444443</v>
      </c>
      <c r="D7" s="4">
        <v>36</v>
      </c>
      <c r="E7" s="103">
        <v>1</v>
      </c>
    </row>
    <row r="8" spans="1:5" ht="19.5">
      <c r="A8" s="102" t="s">
        <v>16</v>
      </c>
      <c r="B8" s="13" t="s">
        <v>120</v>
      </c>
      <c r="C8" s="27">
        <f t="shared" si="0"/>
        <v>98.333333333333329</v>
      </c>
      <c r="D8" s="4">
        <v>36</v>
      </c>
      <c r="E8" s="103">
        <v>3</v>
      </c>
    </row>
    <row r="9" spans="1:5" ht="19.5">
      <c r="A9" s="102" t="s">
        <v>18</v>
      </c>
      <c r="B9" s="13" t="s">
        <v>19</v>
      </c>
      <c r="C9" s="27">
        <f t="shared" si="0"/>
        <v>100</v>
      </c>
      <c r="D9" s="4">
        <v>18</v>
      </c>
      <c r="E9" s="103"/>
    </row>
    <row r="10" spans="1:5" ht="19.5">
      <c r="A10" s="102" t="s">
        <v>20</v>
      </c>
      <c r="B10" s="13" t="s">
        <v>21</v>
      </c>
      <c r="C10" s="27">
        <f t="shared" si="0"/>
        <v>97.647058823529406</v>
      </c>
      <c r="D10" s="4">
        <v>17</v>
      </c>
      <c r="E10" s="103">
        <v>2</v>
      </c>
    </row>
    <row r="11" spans="1:5" ht="19.5">
      <c r="A11" s="102" t="s">
        <v>22</v>
      </c>
      <c r="B11" s="13" t="s">
        <v>23</v>
      </c>
      <c r="C11" s="27">
        <f t="shared" si="0"/>
        <v>100</v>
      </c>
      <c r="D11" s="4">
        <v>24</v>
      </c>
      <c r="E11" s="103"/>
    </row>
    <row r="12" spans="1:5" ht="19.5">
      <c r="A12" s="102" t="s">
        <v>24</v>
      </c>
      <c r="B12" s="13" t="s">
        <v>25</v>
      </c>
      <c r="C12" s="27">
        <f t="shared" si="0"/>
        <v>97.391304347826093</v>
      </c>
      <c r="D12" s="4">
        <v>23</v>
      </c>
      <c r="E12" s="103">
        <v>3</v>
      </c>
    </row>
    <row r="13" spans="1:5" ht="19.5">
      <c r="A13" s="102" t="s">
        <v>26</v>
      </c>
      <c r="B13" s="13" t="s">
        <v>27</v>
      </c>
      <c r="C13" s="27">
        <f t="shared" si="0"/>
        <v>100</v>
      </c>
      <c r="D13" s="4">
        <v>25</v>
      </c>
      <c r="E13" s="103"/>
    </row>
    <row r="14" spans="1:5" ht="19.5">
      <c r="A14" s="102" t="s">
        <v>28</v>
      </c>
      <c r="B14" s="13" t="s">
        <v>29</v>
      </c>
      <c r="C14" s="27">
        <f t="shared" si="0"/>
        <v>100</v>
      </c>
      <c r="D14" s="4">
        <v>24</v>
      </c>
      <c r="E14" s="103"/>
    </row>
    <row r="15" spans="1:5" ht="19.5">
      <c r="A15" s="102" t="s">
        <v>30</v>
      </c>
      <c r="B15" s="13" t="s">
        <v>31</v>
      </c>
      <c r="C15" s="27">
        <f t="shared" si="0"/>
        <v>98.888888888888886</v>
      </c>
      <c r="D15" s="4">
        <v>36</v>
      </c>
      <c r="E15" s="103">
        <v>2</v>
      </c>
    </row>
    <row r="16" spans="1:5" ht="19.5">
      <c r="A16" s="102" t="s">
        <v>32</v>
      </c>
      <c r="B16" s="13" t="s">
        <v>33</v>
      </c>
      <c r="C16" s="27">
        <f t="shared" si="0"/>
        <v>97.222222222222229</v>
      </c>
      <c r="D16" s="4">
        <v>36</v>
      </c>
      <c r="E16" s="103">
        <v>5</v>
      </c>
    </row>
    <row r="17" spans="1:5" ht="20.25" thickBot="1">
      <c r="A17" s="104" t="s">
        <v>34</v>
      </c>
      <c r="B17" s="105" t="s">
        <v>35</v>
      </c>
      <c r="C17" s="106">
        <f t="shared" si="0"/>
        <v>100</v>
      </c>
      <c r="D17" s="48">
        <v>21</v>
      </c>
      <c r="E17" s="107"/>
    </row>
    <row r="18" spans="1:5" ht="20.25" thickTop="1">
      <c r="A18" s="98" t="s">
        <v>36</v>
      </c>
      <c r="B18" s="99" t="s">
        <v>37</v>
      </c>
      <c r="C18" s="108">
        <f t="shared" si="0"/>
        <v>100</v>
      </c>
      <c r="D18" s="35">
        <v>28</v>
      </c>
      <c r="E18" s="101"/>
    </row>
    <row r="19" spans="1:5" ht="19.5">
      <c r="A19" s="102" t="s">
        <v>38</v>
      </c>
      <c r="B19" s="13" t="s">
        <v>143</v>
      </c>
      <c r="C19" s="16">
        <f t="shared" si="0"/>
        <v>97.777777777777771</v>
      </c>
      <c r="D19" s="4">
        <v>9</v>
      </c>
      <c r="E19" s="103">
        <v>1</v>
      </c>
    </row>
    <row r="20" spans="1:5" ht="19.5">
      <c r="A20" s="102" t="s">
        <v>40</v>
      </c>
      <c r="B20" s="13" t="s">
        <v>39</v>
      </c>
      <c r="C20" s="16">
        <f t="shared" si="0"/>
        <v>100</v>
      </c>
      <c r="D20" s="4">
        <v>23</v>
      </c>
      <c r="E20" s="103"/>
    </row>
    <row r="21" spans="1:5" ht="19.5">
      <c r="A21" s="102" t="s">
        <v>41</v>
      </c>
      <c r="B21" s="13" t="s">
        <v>42</v>
      </c>
      <c r="C21" s="16">
        <f t="shared" si="0"/>
        <v>97.6</v>
      </c>
      <c r="D21" s="4">
        <v>25</v>
      </c>
      <c r="E21" s="103">
        <v>3</v>
      </c>
    </row>
    <row r="22" spans="1:5" ht="19.5">
      <c r="A22" s="102" t="s">
        <v>43</v>
      </c>
      <c r="B22" s="13" t="s">
        <v>44</v>
      </c>
      <c r="C22" s="16">
        <f t="shared" si="0"/>
        <v>98.787878787878782</v>
      </c>
      <c r="D22" s="4">
        <v>33</v>
      </c>
      <c r="E22" s="103">
        <v>2</v>
      </c>
    </row>
    <row r="23" spans="1:5" ht="19.5">
      <c r="A23" s="102" t="s">
        <v>45</v>
      </c>
      <c r="B23" s="13" t="s">
        <v>46</v>
      </c>
      <c r="C23" s="16">
        <f t="shared" si="0"/>
        <v>100</v>
      </c>
      <c r="D23" s="4">
        <v>29</v>
      </c>
      <c r="E23" s="103"/>
    </row>
    <row r="24" spans="1:5" ht="19.5">
      <c r="A24" s="102" t="s">
        <v>47</v>
      </c>
      <c r="B24" s="13" t="s">
        <v>48</v>
      </c>
      <c r="C24" s="16">
        <f t="shared" si="0"/>
        <v>96.666666666666671</v>
      </c>
      <c r="D24" s="4">
        <v>6</v>
      </c>
      <c r="E24" s="103">
        <v>1</v>
      </c>
    </row>
    <row r="25" spans="1:5" ht="19.5">
      <c r="A25" s="102" t="s">
        <v>49</v>
      </c>
      <c r="B25" s="13" t="s">
        <v>50</v>
      </c>
      <c r="C25" s="16">
        <f t="shared" si="0"/>
        <v>98.461538461538467</v>
      </c>
      <c r="D25" s="4">
        <v>26</v>
      </c>
      <c r="E25" s="103">
        <v>2</v>
      </c>
    </row>
    <row r="26" spans="1:5" ht="19.5">
      <c r="A26" s="102" t="s">
        <v>51</v>
      </c>
      <c r="B26" s="13" t="s">
        <v>52</v>
      </c>
      <c r="C26" s="16">
        <f t="shared" si="0"/>
        <v>100</v>
      </c>
      <c r="D26" s="4">
        <v>26</v>
      </c>
      <c r="E26" s="103"/>
    </row>
    <row r="27" spans="1:5" ht="19.5">
      <c r="A27" s="102" t="s">
        <v>53</v>
      </c>
      <c r="B27" s="13" t="s">
        <v>54</v>
      </c>
      <c r="C27" s="16">
        <f t="shared" si="0"/>
        <v>96.36363636363636</v>
      </c>
      <c r="D27" s="4">
        <v>22</v>
      </c>
      <c r="E27" s="103">
        <v>4</v>
      </c>
    </row>
    <row r="28" spans="1:5" ht="19.5">
      <c r="A28" s="102" t="s">
        <v>55</v>
      </c>
      <c r="B28" s="13" t="s">
        <v>56</v>
      </c>
      <c r="C28" s="16">
        <f t="shared" si="0"/>
        <v>98</v>
      </c>
      <c r="D28" s="4">
        <v>20</v>
      </c>
      <c r="E28" s="103">
        <v>2</v>
      </c>
    </row>
    <row r="29" spans="1:5" ht="19.5">
      <c r="A29" s="102" t="s">
        <v>57</v>
      </c>
      <c r="B29" s="13" t="s">
        <v>58</v>
      </c>
      <c r="C29" s="16">
        <f t="shared" si="0"/>
        <v>99.375</v>
      </c>
      <c r="D29" s="4">
        <v>32</v>
      </c>
      <c r="E29" s="103">
        <v>1</v>
      </c>
    </row>
    <row r="30" spans="1:5" ht="19.5">
      <c r="A30" s="102" t="s">
        <v>59</v>
      </c>
      <c r="B30" s="13" t="s">
        <v>60</v>
      </c>
      <c r="C30" s="16">
        <f t="shared" si="0"/>
        <v>99.375</v>
      </c>
      <c r="D30" s="4">
        <v>32</v>
      </c>
      <c r="E30" s="103">
        <v>1</v>
      </c>
    </row>
    <row r="31" spans="1:5" ht="20.25" thickBot="1">
      <c r="A31" s="104" t="s">
        <v>61</v>
      </c>
      <c r="B31" s="105" t="s">
        <v>62</v>
      </c>
      <c r="C31" s="109">
        <f t="shared" si="0"/>
        <v>100</v>
      </c>
      <c r="D31" s="48">
        <v>13</v>
      </c>
      <c r="E31" s="107"/>
    </row>
    <row r="32" spans="1:5" ht="20.25" thickTop="1">
      <c r="A32" s="98" t="s">
        <v>63</v>
      </c>
      <c r="B32" s="99" t="s">
        <v>64</v>
      </c>
      <c r="C32" s="110">
        <f t="shared" si="0"/>
        <v>100</v>
      </c>
      <c r="D32" s="35">
        <v>16</v>
      </c>
      <c r="E32" s="101"/>
    </row>
    <row r="33" spans="1:5" ht="19.5">
      <c r="A33" s="102" t="s">
        <v>65</v>
      </c>
      <c r="B33" s="13" t="s">
        <v>123</v>
      </c>
      <c r="C33" s="15">
        <f t="shared" si="0"/>
        <v>100</v>
      </c>
      <c r="D33" s="4">
        <v>14</v>
      </c>
      <c r="E33" s="103"/>
    </row>
    <row r="34" spans="1:5" ht="19.5">
      <c r="A34" s="102" t="s">
        <v>66</v>
      </c>
      <c r="B34" s="13" t="s">
        <v>124</v>
      </c>
      <c r="C34" s="15">
        <f t="shared" si="0"/>
        <v>97.272727272727266</v>
      </c>
      <c r="D34" s="4">
        <v>22</v>
      </c>
      <c r="E34" s="103">
        <v>3</v>
      </c>
    </row>
    <row r="35" spans="1:5" ht="19.5">
      <c r="A35" s="102" t="s">
        <v>67</v>
      </c>
      <c r="B35" s="13" t="s">
        <v>69</v>
      </c>
      <c r="C35" s="15">
        <f t="shared" si="0"/>
        <v>96.666666666666671</v>
      </c>
      <c r="D35" s="4">
        <v>30</v>
      </c>
      <c r="E35" s="103">
        <v>5</v>
      </c>
    </row>
    <row r="36" spans="1:5" ht="19.5">
      <c r="A36" s="102" t="s">
        <v>68</v>
      </c>
      <c r="B36" s="13" t="s">
        <v>94</v>
      </c>
      <c r="C36" s="15">
        <f t="shared" si="0"/>
        <v>99.310344827586206</v>
      </c>
      <c r="D36" s="4">
        <v>29</v>
      </c>
      <c r="E36" s="103">
        <v>1</v>
      </c>
    </row>
    <row r="37" spans="1:5" ht="19.5">
      <c r="A37" s="102" t="s">
        <v>70</v>
      </c>
      <c r="B37" s="13" t="s">
        <v>71</v>
      </c>
      <c r="C37" s="15">
        <f t="shared" si="0"/>
        <v>100</v>
      </c>
      <c r="D37" s="4">
        <v>18</v>
      </c>
      <c r="E37" s="103"/>
    </row>
    <row r="38" spans="1:5" ht="19.5">
      <c r="A38" s="102" t="s">
        <v>72</v>
      </c>
      <c r="B38" s="13" t="s">
        <v>73</v>
      </c>
      <c r="C38" s="15">
        <f t="shared" si="0"/>
        <v>100</v>
      </c>
      <c r="D38" s="4">
        <v>15</v>
      </c>
      <c r="E38" s="103"/>
    </row>
    <row r="39" spans="1:5" ht="19.5">
      <c r="A39" s="102" t="s">
        <v>74</v>
      </c>
      <c r="B39" s="13" t="s">
        <v>75</v>
      </c>
      <c r="C39" s="15">
        <f t="shared" si="0"/>
        <v>100</v>
      </c>
      <c r="D39" s="4">
        <v>26</v>
      </c>
      <c r="E39" s="103"/>
    </row>
    <row r="40" spans="1:5" ht="19.5">
      <c r="A40" s="102" t="s">
        <v>76</v>
      </c>
      <c r="B40" s="13" t="s">
        <v>77</v>
      </c>
      <c r="C40" s="15">
        <f t="shared" si="0"/>
        <v>99.2</v>
      </c>
      <c r="D40" s="4">
        <v>25</v>
      </c>
      <c r="E40" s="103">
        <v>1</v>
      </c>
    </row>
    <row r="41" spans="1:5" ht="19.5">
      <c r="A41" s="102" t="s">
        <v>78</v>
      </c>
      <c r="B41" s="13" t="s">
        <v>79</v>
      </c>
      <c r="C41" s="15">
        <f t="shared" si="0"/>
        <v>98.518518518518519</v>
      </c>
      <c r="D41" s="4">
        <v>27</v>
      </c>
      <c r="E41" s="103">
        <v>2</v>
      </c>
    </row>
    <row r="42" spans="1:5" ht="19.5">
      <c r="A42" s="102" t="s">
        <v>80</v>
      </c>
      <c r="B42" s="13" t="s">
        <v>81</v>
      </c>
      <c r="C42" s="15">
        <f t="shared" si="0"/>
        <v>99.2</v>
      </c>
      <c r="D42" s="4">
        <v>25</v>
      </c>
      <c r="E42" s="103">
        <v>1</v>
      </c>
    </row>
    <row r="43" spans="1:5" ht="19.5">
      <c r="A43" s="102" t="s">
        <v>82</v>
      </c>
      <c r="B43" s="13" t="s">
        <v>83</v>
      </c>
      <c r="C43" s="15">
        <f t="shared" si="0"/>
        <v>100</v>
      </c>
      <c r="D43" s="4">
        <v>18</v>
      </c>
      <c r="E43" s="103"/>
    </row>
    <row r="44" spans="1:5" ht="19.5">
      <c r="A44" s="102" t="s">
        <v>84</v>
      </c>
      <c r="B44" s="13" t="s">
        <v>85</v>
      </c>
      <c r="C44" s="15">
        <f t="shared" si="0"/>
        <v>100</v>
      </c>
      <c r="D44" s="4">
        <v>21</v>
      </c>
      <c r="E44" s="103"/>
    </row>
    <row r="45" spans="1:5" ht="20.25" thickBot="1">
      <c r="A45" s="104" t="s">
        <v>95</v>
      </c>
      <c r="B45" s="105" t="s">
        <v>87</v>
      </c>
      <c r="C45" s="111">
        <f t="shared" si="0"/>
        <v>100</v>
      </c>
      <c r="D45" s="48">
        <v>20</v>
      </c>
      <c r="E45" s="107"/>
    </row>
    <row r="46" spans="1:5" ht="20.25" thickTop="1">
      <c r="E46" s="24"/>
    </row>
  </sheetData>
  <mergeCells count="5">
    <mergeCell ref="A1:A3"/>
    <mergeCell ref="B1:B3"/>
    <mergeCell ref="C1:C3"/>
    <mergeCell ref="D1:D3"/>
    <mergeCell ref="E1:E3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B16" zoomScaleNormal="100" workbookViewId="0">
      <selection activeCell="D5" sqref="D5"/>
    </sheetView>
  </sheetViews>
  <sheetFormatPr defaultRowHeight="16.5"/>
  <cols>
    <col min="2" max="2" width="12.5" bestFit="1" customWidth="1"/>
    <col min="4" max="4" width="10.5" style="75" bestFit="1" customWidth="1"/>
    <col min="5" max="8" width="8.875" style="75"/>
    <col min="9" max="9" width="9" style="75"/>
  </cols>
  <sheetData>
    <row r="1" spans="1:9" ht="16.149999999999999" customHeight="1">
      <c r="A1" s="170" t="s">
        <v>0</v>
      </c>
      <c r="B1" s="173" t="s">
        <v>1</v>
      </c>
      <c r="C1" s="176" t="s">
        <v>110</v>
      </c>
      <c r="D1" s="168" t="s">
        <v>111</v>
      </c>
      <c r="E1" s="168" t="s">
        <v>112</v>
      </c>
      <c r="F1" s="168" t="s">
        <v>113</v>
      </c>
      <c r="G1" s="168" t="s">
        <v>114</v>
      </c>
      <c r="H1" s="167" t="s">
        <v>115</v>
      </c>
      <c r="I1" s="167" t="s">
        <v>125</v>
      </c>
    </row>
    <row r="2" spans="1:9" ht="16.149999999999999" customHeight="1">
      <c r="A2" s="171"/>
      <c r="B2" s="174"/>
      <c r="C2" s="176"/>
      <c r="D2" s="169"/>
      <c r="E2" s="169"/>
      <c r="F2" s="169"/>
      <c r="G2" s="169"/>
      <c r="H2" s="167"/>
      <c r="I2" s="167"/>
    </row>
    <row r="3" spans="1:9" ht="16.149999999999999" customHeight="1" thickBot="1">
      <c r="A3" s="172"/>
      <c r="B3" s="175"/>
      <c r="C3" s="177"/>
      <c r="D3" s="169"/>
      <c r="E3" s="169"/>
      <c r="F3" s="169"/>
      <c r="G3" s="169"/>
      <c r="H3" s="168"/>
      <c r="I3" s="168"/>
    </row>
    <row r="4" spans="1:9" ht="20.100000000000001" customHeight="1" thickTop="1">
      <c r="A4" s="76" t="s">
        <v>9</v>
      </c>
      <c r="B4" s="77" t="s">
        <v>10</v>
      </c>
      <c r="C4" s="78">
        <f t="shared" ref="C4:C45" si="0">80+SUM(D4:H4)/5</f>
        <v>58</v>
      </c>
      <c r="D4" s="79">
        <v>-50</v>
      </c>
      <c r="E4" s="80">
        <v>-20</v>
      </c>
      <c r="F4" s="80">
        <v>-20</v>
      </c>
      <c r="G4" s="80">
        <v>-15</v>
      </c>
      <c r="H4" s="80">
        <v>-5</v>
      </c>
      <c r="I4" s="81"/>
    </row>
    <row r="5" spans="1:9" ht="20.100000000000001" customHeight="1">
      <c r="A5" s="76" t="s">
        <v>11</v>
      </c>
      <c r="B5" s="82" t="s">
        <v>130</v>
      </c>
      <c r="C5" s="14">
        <f t="shared" si="0"/>
        <v>71</v>
      </c>
      <c r="D5" s="73">
        <v>-5</v>
      </c>
      <c r="E5" s="73">
        <v>0</v>
      </c>
      <c r="F5" s="73">
        <v>0</v>
      </c>
      <c r="G5" s="73">
        <v>-20</v>
      </c>
      <c r="H5" s="73">
        <v>-20</v>
      </c>
      <c r="I5" s="83"/>
    </row>
    <row r="6" spans="1:9" ht="20.100000000000001" customHeight="1">
      <c r="A6" s="76" t="s">
        <v>12</v>
      </c>
      <c r="B6" s="82" t="s">
        <v>13</v>
      </c>
      <c r="C6" s="14">
        <f t="shared" si="0"/>
        <v>92</v>
      </c>
      <c r="D6" s="73">
        <v>20</v>
      </c>
      <c r="E6" s="73">
        <v>20</v>
      </c>
      <c r="F6" s="73">
        <v>20</v>
      </c>
      <c r="G6" s="73">
        <v>5</v>
      </c>
      <c r="H6" s="73">
        <v>-5</v>
      </c>
      <c r="I6" s="83"/>
    </row>
    <row r="7" spans="1:9" ht="20.100000000000001" customHeight="1">
      <c r="A7" s="76" t="s">
        <v>14</v>
      </c>
      <c r="B7" s="82" t="s">
        <v>116</v>
      </c>
      <c r="C7" s="14">
        <f t="shared" si="0"/>
        <v>94.8</v>
      </c>
      <c r="D7" s="73">
        <v>20</v>
      </c>
      <c r="E7" s="73">
        <v>20</v>
      </c>
      <c r="F7" s="73">
        <v>20</v>
      </c>
      <c r="G7" s="73">
        <v>-1</v>
      </c>
      <c r="H7" s="73">
        <v>15</v>
      </c>
      <c r="I7" s="83"/>
    </row>
    <row r="8" spans="1:9" ht="20.100000000000001" customHeight="1">
      <c r="A8" s="76" t="s">
        <v>16</v>
      </c>
      <c r="B8" s="82" t="s">
        <v>117</v>
      </c>
      <c r="C8" s="14">
        <f t="shared" si="0"/>
        <v>78</v>
      </c>
      <c r="D8" s="73">
        <v>-60</v>
      </c>
      <c r="E8" s="73">
        <v>20</v>
      </c>
      <c r="F8" s="72">
        <v>20</v>
      </c>
      <c r="G8" s="73">
        <v>20</v>
      </c>
      <c r="H8" s="73">
        <v>-10</v>
      </c>
      <c r="I8" s="83"/>
    </row>
    <row r="9" spans="1:9" ht="20.100000000000001" customHeight="1">
      <c r="A9" s="76" t="s">
        <v>18</v>
      </c>
      <c r="B9" s="82" t="s">
        <v>19</v>
      </c>
      <c r="C9" s="14">
        <f t="shared" si="0"/>
        <v>78</v>
      </c>
      <c r="D9" s="73">
        <v>20</v>
      </c>
      <c r="E9" s="73">
        <v>-5</v>
      </c>
      <c r="F9" s="73">
        <v>-5</v>
      </c>
      <c r="G9" s="73">
        <v>-10</v>
      </c>
      <c r="H9" s="73">
        <v>-10</v>
      </c>
      <c r="I9" s="83"/>
    </row>
    <row r="10" spans="1:9" ht="20.100000000000001" customHeight="1">
      <c r="A10" s="76" t="s">
        <v>20</v>
      </c>
      <c r="B10" s="82" t="s">
        <v>21</v>
      </c>
      <c r="C10" s="14">
        <f t="shared" si="0"/>
        <v>84.6</v>
      </c>
      <c r="D10" s="73">
        <v>20</v>
      </c>
      <c r="E10" s="72">
        <v>0</v>
      </c>
      <c r="F10" s="73">
        <v>0</v>
      </c>
      <c r="G10" s="73">
        <v>-2</v>
      </c>
      <c r="H10" s="73">
        <v>5</v>
      </c>
      <c r="I10" s="83"/>
    </row>
    <row r="11" spans="1:9" ht="20.100000000000001" customHeight="1">
      <c r="A11" s="76" t="s">
        <v>22</v>
      </c>
      <c r="B11" s="82" t="s">
        <v>23</v>
      </c>
      <c r="C11" s="14">
        <f t="shared" si="0"/>
        <v>92</v>
      </c>
      <c r="D11" s="73">
        <v>20</v>
      </c>
      <c r="E11" s="73">
        <v>0</v>
      </c>
      <c r="F11" s="72">
        <v>0</v>
      </c>
      <c r="G11" s="73">
        <v>20</v>
      </c>
      <c r="H11" s="73">
        <v>20</v>
      </c>
      <c r="I11" s="83"/>
    </row>
    <row r="12" spans="1:9" ht="20.100000000000001" customHeight="1">
      <c r="A12" s="76" t="s">
        <v>24</v>
      </c>
      <c r="B12" s="82" t="s">
        <v>25</v>
      </c>
      <c r="C12" s="14">
        <f t="shared" si="0"/>
        <v>78</v>
      </c>
      <c r="D12" s="73">
        <v>-25</v>
      </c>
      <c r="E12" s="73">
        <v>0</v>
      </c>
      <c r="F12" s="73">
        <v>0</v>
      </c>
      <c r="G12" s="73">
        <v>20</v>
      </c>
      <c r="H12" s="73">
        <v>-5</v>
      </c>
      <c r="I12" s="83"/>
    </row>
    <row r="13" spans="1:9" ht="20.100000000000001" customHeight="1">
      <c r="A13" s="76" t="s">
        <v>26</v>
      </c>
      <c r="B13" s="82" t="s">
        <v>27</v>
      </c>
      <c r="C13" s="14">
        <f t="shared" si="0"/>
        <v>61</v>
      </c>
      <c r="D13" s="73">
        <v>-70</v>
      </c>
      <c r="E13" s="73">
        <v>0</v>
      </c>
      <c r="F13" s="73">
        <v>0</v>
      </c>
      <c r="G13" s="73">
        <v>-10</v>
      </c>
      <c r="H13" s="73">
        <v>-15</v>
      </c>
      <c r="I13" s="83"/>
    </row>
    <row r="14" spans="1:9" ht="20.100000000000001" customHeight="1">
      <c r="A14" s="76" t="s">
        <v>28</v>
      </c>
      <c r="B14" s="82" t="s">
        <v>29</v>
      </c>
      <c r="C14" s="14">
        <f t="shared" si="0"/>
        <v>70.599999999999994</v>
      </c>
      <c r="D14" s="73">
        <v>-10</v>
      </c>
      <c r="E14" s="73">
        <v>-10</v>
      </c>
      <c r="F14" s="72">
        <v>-10</v>
      </c>
      <c r="G14" s="73">
        <v>-2</v>
      </c>
      <c r="H14" s="73">
        <v>-15</v>
      </c>
      <c r="I14" s="83"/>
    </row>
    <row r="15" spans="1:9" ht="20.100000000000001" customHeight="1">
      <c r="A15" s="76" t="s">
        <v>30</v>
      </c>
      <c r="B15" s="82" t="s">
        <v>31</v>
      </c>
      <c r="C15" s="14">
        <f t="shared" si="0"/>
        <v>80</v>
      </c>
      <c r="D15" s="73">
        <v>20</v>
      </c>
      <c r="E15" s="72">
        <v>0</v>
      </c>
      <c r="F15" s="73">
        <v>0</v>
      </c>
      <c r="G15" s="73">
        <v>20</v>
      </c>
      <c r="H15" s="73">
        <v>-40</v>
      </c>
      <c r="I15" s="83"/>
    </row>
    <row r="16" spans="1:9" ht="20.100000000000001" customHeight="1">
      <c r="A16" s="76" t="s">
        <v>32</v>
      </c>
      <c r="B16" s="82" t="s">
        <v>33</v>
      </c>
      <c r="C16" s="14">
        <f t="shared" si="0"/>
        <v>92</v>
      </c>
      <c r="D16" s="73">
        <v>20</v>
      </c>
      <c r="E16" s="73">
        <v>0</v>
      </c>
      <c r="F16" s="73">
        <v>0</v>
      </c>
      <c r="G16" s="73">
        <v>20</v>
      </c>
      <c r="H16" s="73">
        <v>20</v>
      </c>
      <c r="I16" s="83"/>
    </row>
    <row r="17" spans="1:9" ht="20.100000000000001" customHeight="1" thickBot="1">
      <c r="A17" s="76" t="s">
        <v>34</v>
      </c>
      <c r="B17" s="84" t="s">
        <v>35</v>
      </c>
      <c r="C17" s="85">
        <f t="shared" si="0"/>
        <v>77</v>
      </c>
      <c r="D17" s="86">
        <v>-25</v>
      </c>
      <c r="E17" s="86">
        <v>0</v>
      </c>
      <c r="F17" s="86">
        <v>0</v>
      </c>
      <c r="G17" s="86">
        <v>5</v>
      </c>
      <c r="H17" s="86">
        <v>5</v>
      </c>
      <c r="I17" s="87"/>
    </row>
    <row r="18" spans="1:9" ht="20.100000000000001" customHeight="1" thickTop="1">
      <c r="A18" s="88" t="s">
        <v>36</v>
      </c>
      <c r="B18" s="89" t="s">
        <v>37</v>
      </c>
      <c r="C18" s="78">
        <f t="shared" si="0"/>
        <v>75.599999999999994</v>
      </c>
      <c r="D18" s="79">
        <v>5</v>
      </c>
      <c r="E18" s="90">
        <v>-5</v>
      </c>
      <c r="F18" s="90">
        <v>-5</v>
      </c>
      <c r="G18" s="90">
        <v>-2</v>
      </c>
      <c r="H18" s="90">
        <v>-15</v>
      </c>
      <c r="I18" s="81"/>
    </row>
    <row r="19" spans="1:9" ht="20.100000000000001" customHeight="1">
      <c r="A19" s="88" t="s">
        <v>38</v>
      </c>
      <c r="B19" s="91" t="s">
        <v>106</v>
      </c>
      <c r="C19" s="14">
        <f t="shared" si="0"/>
        <v>89</v>
      </c>
      <c r="D19" s="74">
        <v>15</v>
      </c>
      <c r="E19" s="73">
        <v>0</v>
      </c>
      <c r="F19" s="73">
        <v>0</v>
      </c>
      <c r="G19" s="73">
        <v>10</v>
      </c>
      <c r="H19" s="73">
        <v>20</v>
      </c>
      <c r="I19" s="83"/>
    </row>
    <row r="20" spans="1:9" ht="20.100000000000001" customHeight="1">
      <c r="A20" s="88" t="s">
        <v>40</v>
      </c>
      <c r="B20" s="91" t="s">
        <v>39</v>
      </c>
      <c r="C20" s="14">
        <f t="shared" si="0"/>
        <v>98</v>
      </c>
      <c r="D20" s="74">
        <v>20</v>
      </c>
      <c r="E20" s="73">
        <v>20</v>
      </c>
      <c r="F20" s="73">
        <v>20</v>
      </c>
      <c r="G20" s="73">
        <v>20</v>
      </c>
      <c r="H20" s="73">
        <v>10</v>
      </c>
      <c r="I20" s="83"/>
    </row>
    <row r="21" spans="1:9" ht="20.100000000000001" customHeight="1">
      <c r="A21" s="88" t="s">
        <v>41</v>
      </c>
      <c r="B21" s="91" t="s">
        <v>141</v>
      </c>
      <c r="C21" s="14">
        <f t="shared" si="0"/>
        <v>70.400000000000006</v>
      </c>
      <c r="D21" s="74">
        <v>-10</v>
      </c>
      <c r="E21" s="73">
        <v>-10</v>
      </c>
      <c r="F21" s="73">
        <v>-10</v>
      </c>
      <c r="G21" s="73">
        <v>-3</v>
      </c>
      <c r="H21" s="73">
        <v>-15</v>
      </c>
      <c r="I21" s="83"/>
    </row>
    <row r="22" spans="1:9" ht="20.100000000000001" customHeight="1">
      <c r="A22" s="88" t="s">
        <v>43</v>
      </c>
      <c r="B22" s="91" t="s">
        <v>142</v>
      </c>
      <c r="C22" s="14">
        <f t="shared" si="0"/>
        <v>88</v>
      </c>
      <c r="D22" s="74">
        <v>5</v>
      </c>
      <c r="E22" s="73">
        <v>0</v>
      </c>
      <c r="F22" s="73">
        <v>0</v>
      </c>
      <c r="G22" s="73">
        <v>20</v>
      </c>
      <c r="H22" s="73">
        <v>15</v>
      </c>
      <c r="I22" s="83"/>
    </row>
    <row r="23" spans="1:9" ht="20.100000000000001" customHeight="1">
      <c r="A23" s="88" t="s">
        <v>45</v>
      </c>
      <c r="B23" s="91" t="s">
        <v>46</v>
      </c>
      <c r="C23" s="14">
        <f t="shared" si="0"/>
        <v>88</v>
      </c>
      <c r="D23" s="74">
        <v>20</v>
      </c>
      <c r="E23" s="73">
        <v>-5</v>
      </c>
      <c r="F23" s="73">
        <v>-5</v>
      </c>
      <c r="G23" s="73">
        <v>20</v>
      </c>
      <c r="H23" s="73">
        <v>10</v>
      </c>
      <c r="I23" s="83"/>
    </row>
    <row r="24" spans="1:9" ht="20.100000000000001" customHeight="1">
      <c r="A24" s="88" t="s">
        <v>47</v>
      </c>
      <c r="B24" s="91" t="s">
        <v>48</v>
      </c>
      <c r="C24" s="14">
        <f t="shared" si="0"/>
        <v>87</v>
      </c>
      <c r="D24" s="74">
        <v>20</v>
      </c>
      <c r="E24" s="73">
        <v>0</v>
      </c>
      <c r="F24" s="73">
        <v>0</v>
      </c>
      <c r="G24" s="73">
        <v>10</v>
      </c>
      <c r="H24" s="73">
        <v>5</v>
      </c>
      <c r="I24" s="83"/>
    </row>
    <row r="25" spans="1:9" ht="20.100000000000001" customHeight="1">
      <c r="A25" s="88" t="s">
        <v>49</v>
      </c>
      <c r="B25" s="91" t="s">
        <v>50</v>
      </c>
      <c r="C25" s="14">
        <f t="shared" si="0"/>
        <v>91</v>
      </c>
      <c r="D25" s="74">
        <v>20</v>
      </c>
      <c r="E25" s="73">
        <v>10</v>
      </c>
      <c r="F25" s="73">
        <v>10</v>
      </c>
      <c r="G25" s="73">
        <v>10</v>
      </c>
      <c r="H25" s="73">
        <v>5</v>
      </c>
      <c r="I25" s="83"/>
    </row>
    <row r="26" spans="1:9" ht="20.100000000000001" customHeight="1">
      <c r="A26" s="88" t="s">
        <v>51</v>
      </c>
      <c r="B26" s="91" t="s">
        <v>52</v>
      </c>
      <c r="C26" s="14">
        <f t="shared" si="0"/>
        <v>77.599999999999994</v>
      </c>
      <c r="D26" s="74">
        <v>15</v>
      </c>
      <c r="E26" s="73">
        <v>-5</v>
      </c>
      <c r="F26" s="73">
        <v>-5</v>
      </c>
      <c r="G26" s="73">
        <v>-2</v>
      </c>
      <c r="H26" s="73">
        <v>-15</v>
      </c>
      <c r="I26" s="83"/>
    </row>
    <row r="27" spans="1:9" ht="20.100000000000001" customHeight="1">
      <c r="A27" s="88" t="s">
        <v>53</v>
      </c>
      <c r="B27" s="91" t="s">
        <v>54</v>
      </c>
      <c r="C27" s="14">
        <f>80+SUM(D27:H27)/5</f>
        <v>82</v>
      </c>
      <c r="D27" s="74">
        <v>15</v>
      </c>
      <c r="E27" s="73">
        <v>-5</v>
      </c>
      <c r="F27" s="73">
        <v>-5</v>
      </c>
      <c r="G27" s="73">
        <v>20</v>
      </c>
      <c r="H27" s="73">
        <v>-15</v>
      </c>
      <c r="I27" s="83"/>
    </row>
    <row r="28" spans="1:9" ht="20.100000000000001" customHeight="1">
      <c r="A28" s="88" t="s">
        <v>55</v>
      </c>
      <c r="B28" s="91" t="s">
        <v>56</v>
      </c>
      <c r="C28" s="14">
        <f t="shared" si="0"/>
        <v>100</v>
      </c>
      <c r="D28" s="74">
        <v>20</v>
      </c>
      <c r="E28" s="73">
        <v>20</v>
      </c>
      <c r="F28" s="73">
        <v>20</v>
      </c>
      <c r="G28" s="73">
        <v>20</v>
      </c>
      <c r="H28" s="73">
        <v>20</v>
      </c>
      <c r="I28" s="83"/>
    </row>
    <row r="29" spans="1:9" ht="20.100000000000001" customHeight="1">
      <c r="A29" s="88" t="s">
        <v>57</v>
      </c>
      <c r="B29" s="91" t="s">
        <v>58</v>
      </c>
      <c r="C29" s="14">
        <f t="shared" si="0"/>
        <v>98</v>
      </c>
      <c r="D29" s="74">
        <v>20</v>
      </c>
      <c r="E29" s="73">
        <v>20</v>
      </c>
      <c r="F29" s="73">
        <v>20</v>
      </c>
      <c r="G29" s="73">
        <v>10</v>
      </c>
      <c r="H29" s="73">
        <v>20</v>
      </c>
      <c r="I29" s="83"/>
    </row>
    <row r="30" spans="1:9" ht="20.100000000000001" customHeight="1">
      <c r="A30" s="88" t="s">
        <v>59</v>
      </c>
      <c r="B30" s="91" t="s">
        <v>60</v>
      </c>
      <c r="C30" s="14">
        <f t="shared" si="0"/>
        <v>100</v>
      </c>
      <c r="D30" s="74">
        <v>20</v>
      </c>
      <c r="E30" s="73">
        <v>20</v>
      </c>
      <c r="F30" s="73">
        <v>20</v>
      </c>
      <c r="G30" s="73">
        <v>20</v>
      </c>
      <c r="H30" s="73">
        <v>20</v>
      </c>
      <c r="I30" s="83"/>
    </row>
    <row r="31" spans="1:9" ht="20.100000000000001" customHeight="1" thickBot="1">
      <c r="A31" s="88" t="s">
        <v>61</v>
      </c>
      <c r="B31" s="92" t="s">
        <v>62</v>
      </c>
      <c r="C31" s="85">
        <f t="shared" si="0"/>
        <v>84.6</v>
      </c>
      <c r="D31" s="93">
        <v>20</v>
      </c>
      <c r="E31" s="86">
        <v>0</v>
      </c>
      <c r="F31" s="86">
        <v>0</v>
      </c>
      <c r="G31" s="86">
        <v>3</v>
      </c>
      <c r="H31" s="86">
        <v>0</v>
      </c>
      <c r="I31" s="87"/>
    </row>
    <row r="32" spans="1:9" ht="20.100000000000001" customHeight="1" thickTop="1">
      <c r="A32" s="88" t="s">
        <v>63</v>
      </c>
      <c r="B32" s="94" t="s">
        <v>64</v>
      </c>
      <c r="C32" s="78">
        <f t="shared" si="0"/>
        <v>83</v>
      </c>
      <c r="D32" s="79">
        <v>-5</v>
      </c>
      <c r="E32" s="90">
        <v>0</v>
      </c>
      <c r="F32" s="90">
        <v>0</v>
      </c>
      <c r="G32" s="90">
        <v>5</v>
      </c>
      <c r="H32" s="90">
        <v>15</v>
      </c>
      <c r="I32" s="81"/>
    </row>
    <row r="33" spans="1:9" ht="20.100000000000001" customHeight="1">
      <c r="A33" s="88" t="s">
        <v>65</v>
      </c>
      <c r="B33" s="95" t="s">
        <v>123</v>
      </c>
      <c r="C33" s="14">
        <f t="shared" si="0"/>
        <v>81.8</v>
      </c>
      <c r="D33" s="74">
        <v>-5</v>
      </c>
      <c r="E33" s="73">
        <v>0</v>
      </c>
      <c r="F33" s="73">
        <v>0</v>
      </c>
      <c r="G33" s="73">
        <v>-1</v>
      </c>
      <c r="H33" s="73">
        <v>15</v>
      </c>
      <c r="I33" s="83"/>
    </row>
    <row r="34" spans="1:9" ht="20.100000000000001" customHeight="1">
      <c r="A34" s="88" t="s">
        <v>66</v>
      </c>
      <c r="B34" s="95" t="s">
        <v>124</v>
      </c>
      <c r="C34" s="14">
        <f t="shared" si="0"/>
        <v>86</v>
      </c>
      <c r="D34" s="74">
        <v>20</v>
      </c>
      <c r="E34" s="73">
        <v>-5</v>
      </c>
      <c r="F34" s="73">
        <v>-5</v>
      </c>
      <c r="G34" s="73">
        <v>20</v>
      </c>
      <c r="H34" s="73">
        <v>0</v>
      </c>
      <c r="I34" s="83"/>
    </row>
    <row r="35" spans="1:9" ht="20.100000000000001" customHeight="1">
      <c r="A35" s="88" t="s">
        <v>67</v>
      </c>
      <c r="B35" s="95" t="s">
        <v>69</v>
      </c>
      <c r="C35" s="14">
        <f t="shared" si="0"/>
        <v>76.400000000000006</v>
      </c>
      <c r="D35" s="74">
        <v>-15</v>
      </c>
      <c r="E35" s="73">
        <v>10</v>
      </c>
      <c r="F35" s="73">
        <v>10</v>
      </c>
      <c r="G35" s="73">
        <v>-3</v>
      </c>
      <c r="H35" s="73">
        <v>-20</v>
      </c>
      <c r="I35" s="83"/>
    </row>
    <row r="36" spans="1:9" ht="20.100000000000001" customHeight="1">
      <c r="A36" s="88" t="s">
        <v>68</v>
      </c>
      <c r="B36" s="95" t="s">
        <v>94</v>
      </c>
      <c r="C36" s="14">
        <f t="shared" si="0"/>
        <v>87</v>
      </c>
      <c r="D36" s="74">
        <v>10</v>
      </c>
      <c r="E36" s="73">
        <v>5</v>
      </c>
      <c r="F36" s="73">
        <v>5</v>
      </c>
      <c r="G36" s="73">
        <v>20</v>
      </c>
      <c r="H36" s="73">
        <v>-5</v>
      </c>
      <c r="I36" s="83"/>
    </row>
    <row r="37" spans="1:9" ht="20.100000000000001" customHeight="1">
      <c r="A37" s="88" t="s">
        <v>70</v>
      </c>
      <c r="B37" s="95" t="s">
        <v>71</v>
      </c>
      <c r="C37" s="14">
        <f t="shared" si="0"/>
        <v>96</v>
      </c>
      <c r="D37" s="74">
        <v>20</v>
      </c>
      <c r="E37" s="73">
        <v>10</v>
      </c>
      <c r="F37" s="73">
        <v>10</v>
      </c>
      <c r="G37" s="73">
        <v>20</v>
      </c>
      <c r="H37" s="73">
        <v>20</v>
      </c>
      <c r="I37" s="83"/>
    </row>
    <row r="38" spans="1:9" ht="20.100000000000001" customHeight="1">
      <c r="A38" s="88" t="s">
        <v>72</v>
      </c>
      <c r="B38" s="95" t="s">
        <v>73</v>
      </c>
      <c r="C38" s="14">
        <f t="shared" si="0"/>
        <v>85.8</v>
      </c>
      <c r="D38" s="74">
        <v>20</v>
      </c>
      <c r="E38" s="73">
        <v>-5</v>
      </c>
      <c r="F38" s="73">
        <v>-5</v>
      </c>
      <c r="G38" s="73">
        <v>-1</v>
      </c>
      <c r="H38" s="73">
        <v>20</v>
      </c>
      <c r="I38" s="83"/>
    </row>
    <row r="39" spans="1:9" ht="20.100000000000001" customHeight="1">
      <c r="A39" s="88" t="s">
        <v>74</v>
      </c>
      <c r="B39" s="95" t="s">
        <v>75</v>
      </c>
      <c r="C39" s="14">
        <f t="shared" si="0"/>
        <v>81</v>
      </c>
      <c r="D39" s="74">
        <v>15</v>
      </c>
      <c r="E39" s="73">
        <v>-5</v>
      </c>
      <c r="F39" s="73">
        <v>-5</v>
      </c>
      <c r="G39" s="73">
        <v>5</v>
      </c>
      <c r="H39" s="73">
        <v>-5</v>
      </c>
      <c r="I39" s="83"/>
    </row>
    <row r="40" spans="1:9" ht="20.100000000000001" customHeight="1">
      <c r="A40" s="88" t="s">
        <v>76</v>
      </c>
      <c r="B40" s="95" t="s">
        <v>77</v>
      </c>
      <c r="C40" s="14">
        <f t="shared" si="0"/>
        <v>95</v>
      </c>
      <c r="D40" s="74">
        <v>20</v>
      </c>
      <c r="E40" s="73">
        <v>20</v>
      </c>
      <c r="F40" s="73">
        <v>20</v>
      </c>
      <c r="G40" s="73">
        <v>10</v>
      </c>
      <c r="H40" s="73">
        <v>5</v>
      </c>
      <c r="I40" s="83"/>
    </row>
    <row r="41" spans="1:9" ht="20.100000000000001" customHeight="1">
      <c r="A41" s="88" t="s">
        <v>78</v>
      </c>
      <c r="B41" s="95" t="s">
        <v>79</v>
      </c>
      <c r="C41" s="14">
        <f t="shared" si="0"/>
        <v>74.400000000000006</v>
      </c>
      <c r="D41" s="74">
        <v>0</v>
      </c>
      <c r="E41" s="73">
        <v>-10</v>
      </c>
      <c r="F41" s="73">
        <v>-10</v>
      </c>
      <c r="G41" s="73">
        <v>-3</v>
      </c>
      <c r="H41" s="73">
        <v>-5</v>
      </c>
      <c r="I41" s="83"/>
    </row>
    <row r="42" spans="1:9" ht="20.100000000000001" customHeight="1">
      <c r="A42" s="88" t="s">
        <v>80</v>
      </c>
      <c r="B42" s="95" t="s">
        <v>81</v>
      </c>
      <c r="C42" s="14">
        <f t="shared" si="0"/>
        <v>87.8</v>
      </c>
      <c r="D42" s="74">
        <v>20</v>
      </c>
      <c r="E42" s="73">
        <v>0</v>
      </c>
      <c r="F42" s="73">
        <v>0</v>
      </c>
      <c r="G42" s="73">
        <v>-1</v>
      </c>
      <c r="H42" s="73">
        <v>20</v>
      </c>
      <c r="I42" s="83"/>
    </row>
    <row r="43" spans="1:9" ht="20.100000000000001" customHeight="1">
      <c r="A43" s="88" t="s">
        <v>82</v>
      </c>
      <c r="B43" s="95" t="s">
        <v>83</v>
      </c>
      <c r="C43" s="14">
        <f t="shared" si="0"/>
        <v>87.8</v>
      </c>
      <c r="D43" s="74">
        <v>20</v>
      </c>
      <c r="E43" s="73">
        <v>0</v>
      </c>
      <c r="F43" s="73">
        <v>0</v>
      </c>
      <c r="G43" s="73">
        <v>-1</v>
      </c>
      <c r="H43" s="73">
        <v>20</v>
      </c>
      <c r="I43" s="83"/>
    </row>
    <row r="44" spans="1:9" ht="20.100000000000001" customHeight="1">
      <c r="A44" s="88" t="s">
        <v>84</v>
      </c>
      <c r="B44" s="95" t="s">
        <v>85</v>
      </c>
      <c r="C44" s="14">
        <f t="shared" si="0"/>
        <v>78.2</v>
      </c>
      <c r="D44" s="74">
        <v>10</v>
      </c>
      <c r="E44" s="73">
        <v>-5</v>
      </c>
      <c r="F44" s="73">
        <v>-5</v>
      </c>
      <c r="G44" s="73">
        <v>-4</v>
      </c>
      <c r="H44" s="73">
        <v>-5</v>
      </c>
      <c r="I44" s="83"/>
    </row>
    <row r="45" spans="1:9" ht="20.100000000000001" customHeight="1" thickBot="1">
      <c r="A45" s="88" t="s">
        <v>118</v>
      </c>
      <c r="B45" s="96" t="s">
        <v>87</v>
      </c>
      <c r="C45" s="85">
        <f t="shared" si="0"/>
        <v>87.4</v>
      </c>
      <c r="D45" s="97">
        <v>20</v>
      </c>
      <c r="E45" s="86">
        <v>0</v>
      </c>
      <c r="F45" s="86">
        <v>0</v>
      </c>
      <c r="G45" s="86">
        <v>-3</v>
      </c>
      <c r="H45" s="86">
        <v>20</v>
      </c>
      <c r="I45" s="87"/>
    </row>
    <row r="46" spans="1:9" ht="17.25" thickTop="1"/>
  </sheetData>
  <mergeCells count="9">
    <mergeCell ref="I1:I3"/>
    <mergeCell ref="F1:F3"/>
    <mergeCell ref="G1:G3"/>
    <mergeCell ref="H1:H3"/>
    <mergeCell ref="A1:A3"/>
    <mergeCell ref="B1:B3"/>
    <mergeCell ref="C1:C3"/>
    <mergeCell ref="D1:D3"/>
    <mergeCell ref="E1:E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成績表</vt:lpstr>
      <vt:lpstr>出席率</vt:lpstr>
      <vt:lpstr>升旗紀錄</vt:lpstr>
      <vt:lpstr>手機紀錄</vt:lpstr>
      <vt:lpstr>生活常規</vt:lpstr>
      <vt:lpstr>秩序評分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MEO328</cp:lastModifiedBy>
  <cp:lastPrinted>2022-02-10T05:19:24Z</cp:lastPrinted>
  <dcterms:created xsi:type="dcterms:W3CDTF">2019-03-25T08:44:32Z</dcterms:created>
  <dcterms:modified xsi:type="dcterms:W3CDTF">2022-09-29T04:58:50Z</dcterms:modified>
</cp:coreProperties>
</file>